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Chapters\SOS and COM\Sharing Our Success\2016\South Florida - Conference Sponsorship\"/>
    </mc:Choice>
  </mc:AlternateContent>
  <bookViews>
    <workbookView xWindow="0" yWindow="0" windowWidth="21600" windowHeight="9735"/>
  </bookViews>
  <sheets>
    <sheet name="Budget" sheetId="5" r:id="rId1"/>
    <sheet name="Sponsorship" sheetId="2" r:id="rId2"/>
    <sheet name="Conference Schedule" sheetId="3" r:id="rId3"/>
  </sheets>
  <calcPr calcId="152511"/>
</workbook>
</file>

<file path=xl/calcChain.xml><?xml version="1.0" encoding="utf-8"?>
<calcChain xmlns="http://schemas.openxmlformats.org/spreadsheetml/2006/main">
  <c r="D42" i="5" l="1"/>
  <c r="D38" i="5"/>
  <c r="D34" i="5"/>
  <c r="D36" i="5"/>
  <c r="D32" i="5"/>
  <c r="D33" i="5"/>
  <c r="D29" i="5"/>
  <c r="D19" i="5"/>
  <c r="D22" i="5"/>
  <c r="D25" i="5"/>
  <c r="D4" i="5"/>
  <c r="D13" i="5"/>
  <c r="D9" i="5"/>
  <c r="D16" i="5"/>
  <c r="D7" i="5"/>
  <c r="D5" i="5"/>
  <c r="C5" i="5"/>
  <c r="C4" i="5"/>
  <c r="B5" i="5"/>
  <c r="C9" i="5"/>
  <c r="C23" i="5"/>
  <c r="C27" i="5"/>
  <c r="C22" i="5"/>
  <c r="B23" i="5"/>
  <c r="B27" i="5"/>
  <c r="C36" i="5"/>
  <c r="B36" i="5"/>
  <c r="B34" i="5"/>
  <c r="C33" i="5"/>
  <c r="C32" i="5"/>
  <c r="B33" i="5"/>
  <c r="B32" i="5"/>
  <c r="C25" i="5"/>
  <c r="B25" i="5"/>
  <c r="B4" i="5"/>
  <c r="B7" i="5"/>
  <c r="C7" i="5"/>
  <c r="B9" i="5"/>
  <c r="B13" i="5"/>
  <c r="C13" i="5"/>
  <c r="B19" i="5"/>
  <c r="C19" i="5"/>
  <c r="D23" i="5"/>
  <c r="D27" i="5"/>
  <c r="B28" i="5"/>
  <c r="C28" i="5"/>
  <c r="D28" i="5"/>
  <c r="B29" i="5"/>
  <c r="C29" i="5"/>
  <c r="C34" i="5"/>
  <c r="E3" i="2"/>
  <c r="D3" i="2"/>
  <c r="F3" i="2"/>
  <c r="C3" i="2"/>
  <c r="D44" i="5"/>
  <c r="C38" i="5"/>
  <c r="C16" i="5"/>
  <c r="B16" i="5"/>
  <c r="B38" i="5"/>
  <c r="B22" i="5"/>
  <c r="B42" i="5"/>
  <c r="C42" i="5"/>
  <c r="C44" i="5"/>
  <c r="B44" i="5"/>
</calcChain>
</file>

<file path=xl/sharedStrings.xml><?xml version="1.0" encoding="utf-8"?>
<sst xmlns="http://schemas.openxmlformats.org/spreadsheetml/2006/main" count="152" uniqueCount="105">
  <si>
    <t># of attendees</t>
  </si>
  <si>
    <t>Expenses:</t>
  </si>
  <si>
    <t>Total Expenses</t>
  </si>
  <si>
    <t>Total Revenue</t>
  </si>
  <si>
    <t>Misc Expenses</t>
  </si>
  <si>
    <t>Registration</t>
  </si>
  <si>
    <t>Income</t>
  </si>
  <si>
    <t>Full Conference</t>
  </si>
  <si>
    <t>Lunch &amp; Expo</t>
  </si>
  <si>
    <t>Sponsorship</t>
  </si>
  <si>
    <t>Gold</t>
  </si>
  <si>
    <t>Silver</t>
  </si>
  <si>
    <t>Bronze</t>
  </si>
  <si>
    <t>Exhibitor</t>
  </si>
  <si>
    <t>Speakers</t>
  </si>
  <si>
    <t>Keynotes</t>
  </si>
  <si>
    <t>Facility</t>
  </si>
  <si>
    <t>Tax</t>
  </si>
  <si>
    <t>Room Rental</t>
  </si>
  <si>
    <t>Gratuitity</t>
  </si>
  <si>
    <t>A/V Expenses</t>
  </si>
  <si>
    <t>Printing</t>
  </si>
  <si>
    <t>Program</t>
  </si>
  <si>
    <t>Screens/Projectors</t>
  </si>
  <si>
    <t>Wi-Fi</t>
  </si>
  <si>
    <t>PayPal/Square</t>
  </si>
  <si>
    <t>Items</t>
  </si>
  <si>
    <t>Value</t>
  </si>
  <si>
    <t>Time</t>
  </si>
  <si>
    <t>Registration &amp; Networking</t>
  </si>
  <si>
    <t>Sessions</t>
  </si>
  <si>
    <t>A</t>
  </si>
  <si>
    <t>B</t>
  </si>
  <si>
    <t>C</t>
  </si>
  <si>
    <t>D</t>
  </si>
  <si>
    <t>E</t>
  </si>
  <si>
    <t>F</t>
  </si>
  <si>
    <t>1:45 - 2:45</t>
  </si>
  <si>
    <t>G</t>
  </si>
  <si>
    <t>H</t>
  </si>
  <si>
    <t>I</t>
  </si>
  <si>
    <t>2:45 - 3:30</t>
  </si>
  <si>
    <t>Panel Discussion</t>
  </si>
  <si>
    <t>3:30 - 4:15</t>
  </si>
  <si>
    <t>4:15 - 4:30</t>
  </si>
  <si>
    <t>Closing Remarks and Final Drawing (preference to item given away by Platinum or Gold Sponsor)</t>
  </si>
  <si>
    <t>2 Complimentary Full Conference Tickets</t>
  </si>
  <si>
    <t>Logo on Participant Tote Bags</t>
  </si>
  <si>
    <t>x</t>
  </si>
  <si>
    <t>Color, full page ad on back of the program</t>
  </si>
  <si>
    <t>Logo on participant notepads</t>
  </si>
  <si>
    <t>Priority given to give-away product as grand prize</t>
  </si>
  <si>
    <t>Logo hyperlinked and included on Event Website</t>
  </si>
  <si>
    <t>Email sent to chapter distribution list (1000+) prior to Conference</t>
  </si>
  <si>
    <t>Logo (hyperlinked) on Chapter homepage through 6/30</t>
  </si>
  <si>
    <t>Notes</t>
  </si>
  <si>
    <t>Total Income</t>
  </si>
  <si>
    <t>EXPO (45 minutes) - Welcome to Expo from Platinum Sponsor, Morning Break in Expo by Platinum Sponsor</t>
  </si>
  <si>
    <t>9:30 - 10:30</t>
  </si>
  <si>
    <t>10:30 - 11:15</t>
  </si>
  <si>
    <t>11:15 - 12:15</t>
  </si>
  <si>
    <t>Special Opportunities</t>
  </si>
  <si>
    <t>Conferene App</t>
  </si>
  <si>
    <t>Program Ad</t>
  </si>
  <si>
    <t>Value = $50; 1 out of 25 registrations</t>
  </si>
  <si>
    <t>BOD &amp; LT Registration</t>
  </si>
  <si>
    <t>Value = $99;</t>
  </si>
  <si>
    <t>Souveniors (Tote Bags, Notepads, etc.)</t>
  </si>
  <si>
    <t>8:00 - 9:00</t>
  </si>
  <si>
    <t>"Prime" Expo exhibitor location</t>
  </si>
  <si>
    <t>Full page ad in program (black &amp; white)</t>
  </si>
  <si>
    <t>Full page ad in program (color)</t>
  </si>
  <si>
    <t>Food &amp; Bev (F&amp;B) for Paying Attendees</t>
  </si>
  <si>
    <t>100 Registrations; Cost is $60</t>
  </si>
  <si>
    <t>Comped F&amp;B</t>
  </si>
  <si>
    <t>Volunteer Expenses</t>
  </si>
  <si>
    <t>6' Display Table inside Conference Expo</t>
  </si>
  <si>
    <t>Lunch/Expo</t>
  </si>
  <si>
    <t>12:15 - 1:00</t>
  </si>
  <si>
    <t>1:00 - 1:45</t>
  </si>
  <si>
    <t>EXPO and Afternoon Break - Ice Cream, Cookie, etc.</t>
  </si>
  <si>
    <t>9:00 - 9:30</t>
  </si>
  <si>
    <t>Keynote and Dessert</t>
  </si>
  <si>
    <t>Opening Remarks - Entertainment</t>
  </si>
  <si>
    <t>Over 2 hours of attendee exposure during Expo</t>
  </si>
  <si>
    <t>Sponsor Networking breakfast, with exclusive display "rights"</t>
  </si>
  <si>
    <t>Remarks and Opening or Closing of the Expo (up to 3 minutes)</t>
  </si>
  <si>
    <t>Sponsored Morning or Afternoon Break in Expo</t>
  </si>
  <si>
    <t>Recognition from podium</t>
  </si>
  <si>
    <t>Marketing materials within the tote bag</t>
  </si>
  <si>
    <t>Value = $150</t>
  </si>
  <si>
    <t>F&amp;B for Lunch &amp; Expo Attendees</t>
  </si>
  <si>
    <t>1 keynote @$5000</t>
  </si>
  <si>
    <t>Presenters Expenses</t>
  </si>
  <si>
    <t>$400 (flight) $200 (hotel) x 3 speakers</t>
  </si>
  <si>
    <t>10 Volunteers; 6 Presenters, 1 Keynote; 8 Sponsors tickets</t>
  </si>
  <si>
    <t>$300 per room x 2</t>
  </si>
  <si>
    <t>Includes cost of electricity for attendees and sponsors?</t>
  </si>
  <si>
    <t>$3 per attendee for each</t>
  </si>
  <si>
    <t>Fedex will cover printing</t>
  </si>
  <si>
    <t>$5 x attendee</t>
  </si>
  <si>
    <t>Misc Printing/Marketing</t>
  </si>
  <si>
    <t>Foamboards onsite</t>
  </si>
  <si>
    <t>2016 ATD CONFERENCE BREAK EVEN ANALYSIS</t>
  </si>
  <si>
    <t>Based on avg $160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</si>
</sst>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i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center"/>
    </xf>
    <xf numFmtId="0" fontId="4" fillId="0" borderId="0" xfId="0" applyFont="1"/>
    <xf numFmtId="164" fontId="6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3" fillId="0" borderId="0" xfId="2"/>
    <xf numFmtId="4" fontId="3" fillId="0" borderId="0" xfId="2" applyNumberFormat="1"/>
    <xf numFmtId="0" fontId="1" fillId="0" borderId="0" xfId="2" applyFont="1"/>
    <xf numFmtId="0" fontId="3" fillId="0" borderId="1" xfId="2" applyBorder="1"/>
    <xf numFmtId="4" fontId="3" fillId="0" borderId="1" xfId="2" applyNumberFormat="1" applyBorder="1"/>
    <xf numFmtId="44" fontId="0" fillId="0" borderId="1" xfId="1" applyFont="1" applyBorder="1"/>
    <xf numFmtId="0" fontId="3" fillId="0" borderId="1" xfId="2" applyFont="1" applyBorder="1"/>
    <xf numFmtId="2" fontId="0" fillId="0" borderId="1" xfId="1" applyNumberFormat="1" applyFont="1" applyBorder="1"/>
    <xf numFmtId="2" fontId="0" fillId="0" borderId="1" xfId="1" applyNumberFormat="1" applyFont="1" applyBorder="1" applyAlignment="1">
      <alignment horizontal="left"/>
    </xf>
    <xf numFmtId="2" fontId="3" fillId="0" borderId="1" xfId="2" applyNumberFormat="1" applyBorder="1"/>
    <xf numFmtId="0" fontId="3" fillId="0" borderId="1" xfId="2" applyFont="1" applyBorder="1" applyAlignment="1">
      <alignment horizontal="right"/>
    </xf>
    <xf numFmtId="4" fontId="3" fillId="0" borderId="1" xfId="2" applyNumberFormat="1" applyFont="1" applyBorder="1"/>
    <xf numFmtId="2" fontId="3" fillId="0" borderId="1" xfId="2" applyNumberForma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1" fillId="2" borderId="1" xfId="2" applyFont="1" applyFill="1" applyBorder="1"/>
    <xf numFmtId="164" fontId="1" fillId="2" borderId="1" xfId="2" applyNumberFormat="1" applyFont="1" applyFill="1" applyBorder="1"/>
    <xf numFmtId="164" fontId="3" fillId="0" borderId="1" xfId="2" applyNumberFormat="1" applyBorder="1"/>
    <xf numFmtId="0" fontId="3" fillId="0" borderId="1" xfId="2" applyBorder="1" applyAlignment="1">
      <alignment horizontal="left"/>
    </xf>
    <xf numFmtId="0" fontId="3" fillId="2" borderId="1" xfId="2" applyFill="1" applyBorder="1"/>
    <xf numFmtId="0" fontId="3" fillId="3" borderId="1" xfId="2" applyFill="1" applyBorder="1"/>
    <xf numFmtId="0" fontId="3" fillId="3" borderId="1" xfId="2" applyFill="1" applyBorder="1" applyAlignment="1">
      <alignment horizontal="left"/>
    </xf>
    <xf numFmtId="2" fontId="3" fillId="3" borderId="1" xfId="2" applyNumberFormat="1" applyFill="1" applyBorder="1" applyAlignment="1">
      <alignment horizontal="left"/>
    </xf>
    <xf numFmtId="2" fontId="3" fillId="3" borderId="1" xfId="2" applyNumberFormat="1" applyFill="1" applyBorder="1"/>
    <xf numFmtId="2" fontId="5" fillId="3" borderId="1" xfId="1" applyNumberFormat="1" applyFont="1" applyFill="1" applyBorder="1" applyAlignment="1">
      <alignment horizontal="left"/>
    </xf>
    <xf numFmtId="2" fontId="5" fillId="3" borderId="1" xfId="1" applyNumberFormat="1" applyFont="1" applyFill="1" applyBorder="1"/>
    <xf numFmtId="44" fontId="5" fillId="3" borderId="1" xfId="1" applyFont="1" applyFill="1" applyBorder="1"/>
    <xf numFmtId="4" fontId="3" fillId="3" borderId="1" xfId="2" applyNumberFormat="1" applyFill="1" applyBorder="1"/>
    <xf numFmtId="4" fontId="1" fillId="2" borderId="1" xfId="2" applyNumberFormat="1" applyFont="1" applyFill="1" applyBorder="1"/>
    <xf numFmtId="0" fontId="1" fillId="4" borderId="0" xfId="2" applyFont="1" applyFill="1"/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13" sqref="C13"/>
    </sheetView>
  </sheetViews>
  <sheetFormatPr defaultRowHeight="12.75" x14ac:dyDescent="0.2"/>
  <cols>
    <col min="1" max="1" width="25.42578125" style="12" customWidth="1"/>
    <col min="2" max="4" width="14.28515625" style="12" customWidth="1"/>
    <col min="5" max="5" width="50.7109375" style="12" customWidth="1"/>
    <col min="6" max="16384" width="9.140625" style="12"/>
  </cols>
  <sheetData>
    <row r="1" spans="1:5" s="14" customFormat="1" x14ac:dyDescent="0.2">
      <c r="A1" s="14" t="s">
        <v>103</v>
      </c>
    </row>
    <row r="2" spans="1:5" s="14" customFormat="1" x14ac:dyDescent="0.2">
      <c r="A2" s="14" t="s">
        <v>0</v>
      </c>
      <c r="B2" s="14">
        <v>75</v>
      </c>
      <c r="C2" s="40">
        <v>100</v>
      </c>
      <c r="D2" s="14">
        <v>150</v>
      </c>
      <c r="E2" s="14" t="s">
        <v>55</v>
      </c>
    </row>
    <row r="3" spans="1:5" x14ac:dyDescent="0.2">
      <c r="A3" s="26" t="s">
        <v>6</v>
      </c>
      <c r="B3" s="30"/>
      <c r="C3" s="30"/>
      <c r="D3" s="30"/>
      <c r="E3" s="30"/>
    </row>
    <row r="4" spans="1:5" x14ac:dyDescent="0.2">
      <c r="A4" s="18" t="s">
        <v>5</v>
      </c>
      <c r="B4" s="29">
        <f>SUM(B5:B7)</f>
        <v>12150</v>
      </c>
      <c r="C4" s="32">
        <f>SUM(C5:C7)</f>
        <v>16200</v>
      </c>
      <c r="D4" s="29">
        <f>SUM(D5:D7)</f>
        <v>24250</v>
      </c>
      <c r="E4" s="15"/>
    </row>
    <row r="5" spans="1:5" x14ac:dyDescent="0.2">
      <c r="A5" s="22" t="s">
        <v>7</v>
      </c>
      <c r="B5" s="15">
        <f>B2*160</f>
        <v>12000</v>
      </c>
      <c r="C5" s="31">
        <f>C2*160</f>
        <v>16000</v>
      </c>
      <c r="D5" s="15">
        <f>D2*160</f>
        <v>24000</v>
      </c>
      <c r="E5" s="15" t="s">
        <v>104</v>
      </c>
    </row>
    <row r="6" spans="1:5" x14ac:dyDescent="0.2">
      <c r="A6" s="22" t="s">
        <v>65</v>
      </c>
      <c r="B6" s="15"/>
      <c r="C6" s="31"/>
      <c r="D6" s="15"/>
      <c r="E6" s="18" t="s">
        <v>66</v>
      </c>
    </row>
    <row r="7" spans="1:5" x14ac:dyDescent="0.2">
      <c r="A7" s="22" t="s">
        <v>8</v>
      </c>
      <c r="B7" s="15">
        <f>(3*50)</f>
        <v>150</v>
      </c>
      <c r="C7" s="31">
        <f>(4*50)</f>
        <v>200</v>
      </c>
      <c r="D7" s="15">
        <f>(5*50)</f>
        <v>250</v>
      </c>
      <c r="E7" s="18" t="s">
        <v>64</v>
      </c>
    </row>
    <row r="8" spans="1:5" x14ac:dyDescent="0.2">
      <c r="A8" s="22"/>
      <c r="B8" s="15"/>
      <c r="C8" s="31"/>
      <c r="D8" s="15"/>
      <c r="E8" s="15"/>
    </row>
    <row r="9" spans="1:5" x14ac:dyDescent="0.2">
      <c r="A9" s="18" t="s">
        <v>9</v>
      </c>
      <c r="B9" s="29">
        <f>SUM(B10:B14)</f>
        <v>6000</v>
      </c>
      <c r="C9" s="32">
        <f>SUM(C10:C14)</f>
        <v>6000</v>
      </c>
      <c r="D9" s="29">
        <f>SUM(D10:D14)</f>
        <v>6000</v>
      </c>
      <c r="E9" s="15"/>
    </row>
    <row r="10" spans="1:5" x14ac:dyDescent="0.2">
      <c r="A10" s="22" t="s">
        <v>10</v>
      </c>
      <c r="B10" s="15">
        <v>0</v>
      </c>
      <c r="C10" s="31">
        <v>0</v>
      </c>
      <c r="D10" s="15">
        <v>0</v>
      </c>
      <c r="E10" s="15"/>
    </row>
    <row r="11" spans="1:5" x14ac:dyDescent="0.2">
      <c r="A11" s="22" t="s">
        <v>11</v>
      </c>
      <c r="B11" s="15">
        <v>2500</v>
      </c>
      <c r="C11" s="31">
        <v>2500</v>
      </c>
      <c r="D11" s="15">
        <v>2500</v>
      </c>
      <c r="E11" s="15"/>
    </row>
    <row r="12" spans="1:5" x14ac:dyDescent="0.2">
      <c r="A12" s="22" t="s">
        <v>12</v>
      </c>
      <c r="B12" s="15">
        <v>1250</v>
      </c>
      <c r="C12" s="31">
        <v>1250</v>
      </c>
      <c r="D12" s="15">
        <v>1250</v>
      </c>
      <c r="E12" s="15"/>
    </row>
    <row r="13" spans="1:5" x14ac:dyDescent="0.2">
      <c r="A13" s="22" t="s">
        <v>13</v>
      </c>
      <c r="B13" s="15">
        <f>(3*750)</f>
        <v>2250</v>
      </c>
      <c r="C13" s="31">
        <f>(3*750)</f>
        <v>2250</v>
      </c>
      <c r="D13" s="15">
        <f>(3*750)</f>
        <v>2250</v>
      </c>
      <c r="E13" s="18"/>
    </row>
    <row r="14" spans="1:5" x14ac:dyDescent="0.2">
      <c r="A14" s="22" t="s">
        <v>63</v>
      </c>
      <c r="B14" s="15">
        <v>0</v>
      </c>
      <c r="C14" s="31">
        <v>0</v>
      </c>
      <c r="D14" s="15">
        <v>0</v>
      </c>
      <c r="E14" s="18" t="s">
        <v>90</v>
      </c>
    </row>
    <row r="15" spans="1:5" x14ac:dyDescent="0.2">
      <c r="A15" s="15"/>
      <c r="B15" s="15"/>
      <c r="C15" s="31"/>
      <c r="D15" s="15"/>
      <c r="E15" s="28"/>
    </row>
    <row r="16" spans="1:5" x14ac:dyDescent="0.2">
      <c r="A16" s="26" t="s">
        <v>56</v>
      </c>
      <c r="B16" s="26">
        <f>(B4+B9)</f>
        <v>18150</v>
      </c>
      <c r="C16" s="26">
        <f>(C4+C9)</f>
        <v>22200</v>
      </c>
      <c r="D16" s="26">
        <f>(D4+D9)</f>
        <v>30250</v>
      </c>
      <c r="E16" s="27"/>
    </row>
    <row r="17" spans="1:5" x14ac:dyDescent="0.2">
      <c r="A17" s="15"/>
      <c r="B17" s="15"/>
      <c r="C17" s="31"/>
      <c r="D17" s="15"/>
      <c r="E17" s="15"/>
    </row>
    <row r="18" spans="1:5" x14ac:dyDescent="0.2">
      <c r="A18" s="26" t="s">
        <v>1</v>
      </c>
      <c r="B18" s="26"/>
      <c r="C18" s="26"/>
      <c r="D18" s="26"/>
      <c r="E18" s="26"/>
    </row>
    <row r="19" spans="1:5" x14ac:dyDescent="0.2">
      <c r="A19" s="18" t="s">
        <v>14</v>
      </c>
      <c r="B19" s="24">
        <f>SUM(B20:B21)</f>
        <v>6800</v>
      </c>
      <c r="C19" s="33">
        <f>SUM(C20:C21)</f>
        <v>6800</v>
      </c>
      <c r="D19" s="24">
        <f>SUM(D20:D21)</f>
        <v>6800</v>
      </c>
      <c r="E19" s="16"/>
    </row>
    <row r="20" spans="1:5" x14ac:dyDescent="0.2">
      <c r="A20" s="22" t="s">
        <v>15</v>
      </c>
      <c r="B20" s="21">
        <v>5000</v>
      </c>
      <c r="C20" s="34">
        <v>5000</v>
      </c>
      <c r="D20" s="21">
        <v>5000</v>
      </c>
      <c r="E20" s="16" t="s">
        <v>92</v>
      </c>
    </row>
    <row r="21" spans="1:5" x14ac:dyDescent="0.2">
      <c r="A21" s="22" t="s">
        <v>93</v>
      </c>
      <c r="B21" s="21">
        <v>1800</v>
      </c>
      <c r="C21" s="34">
        <v>1800</v>
      </c>
      <c r="D21" s="21">
        <v>1800</v>
      </c>
      <c r="E21" s="16" t="s">
        <v>94</v>
      </c>
    </row>
    <row r="22" spans="1:5" x14ac:dyDescent="0.2">
      <c r="A22" s="25" t="s">
        <v>16</v>
      </c>
      <c r="B22" s="24">
        <f>SUM(B23:B28)</f>
        <v>7926</v>
      </c>
      <c r="C22" s="33">
        <f>SUM(C23:C28)</f>
        <v>9816</v>
      </c>
      <c r="D22" s="24">
        <f>SUM(D23:D28)</f>
        <v>17088</v>
      </c>
      <c r="E22" s="16"/>
    </row>
    <row r="23" spans="1:5" x14ac:dyDescent="0.2">
      <c r="A23" s="22" t="s">
        <v>72</v>
      </c>
      <c r="B23" s="21">
        <f>B2*60</f>
        <v>4500</v>
      </c>
      <c r="C23" s="34">
        <f>C2*60</f>
        <v>6000</v>
      </c>
      <c r="D23" s="21">
        <f>(150*60)</f>
        <v>9000</v>
      </c>
      <c r="E23" s="23" t="s">
        <v>73</v>
      </c>
    </row>
    <row r="24" spans="1:5" x14ac:dyDescent="0.2">
      <c r="A24" s="22" t="s">
        <v>91</v>
      </c>
      <c r="B24" s="21"/>
      <c r="C24" s="34"/>
      <c r="D24" s="21"/>
      <c r="E24" s="23"/>
    </row>
    <row r="25" spans="1:5" x14ac:dyDescent="0.2">
      <c r="A25" s="22" t="s">
        <v>74</v>
      </c>
      <c r="B25" s="21">
        <f>(25*60)</f>
        <v>1500</v>
      </c>
      <c r="C25" s="34">
        <f>(25*60)</f>
        <v>1500</v>
      </c>
      <c r="D25" s="21">
        <f>(25*60)</f>
        <v>1500</v>
      </c>
      <c r="E25" s="23" t="s">
        <v>95</v>
      </c>
    </row>
    <row r="26" spans="1:5" x14ac:dyDescent="0.2">
      <c r="A26" s="22" t="s">
        <v>18</v>
      </c>
      <c r="B26" s="21">
        <v>600</v>
      </c>
      <c r="C26" s="34">
        <v>600</v>
      </c>
      <c r="D26" s="21">
        <v>3300</v>
      </c>
      <c r="E26" s="16" t="s">
        <v>96</v>
      </c>
    </row>
    <row r="27" spans="1:5" x14ac:dyDescent="0.2">
      <c r="A27" s="22" t="s">
        <v>17</v>
      </c>
      <c r="B27" s="21">
        <f>(B23+B26)*0.06</f>
        <v>306</v>
      </c>
      <c r="C27" s="34">
        <f>(C23+C26)*0.06</f>
        <v>396</v>
      </c>
      <c r="D27" s="21">
        <f>(D23+D26+D25)*0.06</f>
        <v>828</v>
      </c>
      <c r="E27" s="16"/>
    </row>
    <row r="28" spans="1:5" x14ac:dyDescent="0.2">
      <c r="A28" s="22" t="s">
        <v>19</v>
      </c>
      <c r="B28" s="21">
        <f>(B23+B26)*0.2</f>
        <v>1020</v>
      </c>
      <c r="C28" s="34">
        <f>(C23+C26)*0.2</f>
        <v>1320</v>
      </c>
      <c r="D28" s="21">
        <f>(D23+D26)*0.2</f>
        <v>2460</v>
      </c>
      <c r="E28" s="16"/>
    </row>
    <row r="29" spans="1:5" x14ac:dyDescent="0.2">
      <c r="A29" s="25" t="s">
        <v>20</v>
      </c>
      <c r="B29" s="24">
        <f>SUM(B30:B31)</f>
        <v>2000</v>
      </c>
      <c r="C29" s="33">
        <f>SUM(C30:C31)</f>
        <v>2000</v>
      </c>
      <c r="D29" s="24">
        <f>SUM(D30:D31)</f>
        <v>2000</v>
      </c>
      <c r="E29" s="16"/>
    </row>
    <row r="30" spans="1:5" x14ac:dyDescent="0.2">
      <c r="A30" s="22" t="s">
        <v>23</v>
      </c>
      <c r="B30" s="21">
        <v>2000</v>
      </c>
      <c r="C30" s="34">
        <v>2000</v>
      </c>
      <c r="D30" s="21">
        <v>2000</v>
      </c>
      <c r="E30" s="16"/>
    </row>
    <row r="31" spans="1:5" x14ac:dyDescent="0.2">
      <c r="A31" s="22" t="s">
        <v>24</v>
      </c>
      <c r="B31" s="21"/>
      <c r="C31" s="34"/>
      <c r="D31" s="16"/>
      <c r="E31" s="16"/>
    </row>
    <row r="32" spans="1:5" x14ac:dyDescent="0.2">
      <c r="A32" s="18" t="s">
        <v>9</v>
      </c>
      <c r="B32" s="24">
        <f>SUM(B33:B33)</f>
        <v>450</v>
      </c>
      <c r="C32" s="33">
        <f>SUM(C33:C33)</f>
        <v>600</v>
      </c>
      <c r="D32" s="24">
        <f>SUM(D33:D33)</f>
        <v>900</v>
      </c>
      <c r="E32" s="16"/>
    </row>
    <row r="33" spans="1:5" x14ac:dyDescent="0.2">
      <c r="A33" s="22" t="s">
        <v>67</v>
      </c>
      <c r="B33" s="21">
        <f>B2*(6)</f>
        <v>450</v>
      </c>
      <c r="C33" s="34">
        <f>C2*(6)</f>
        <v>600</v>
      </c>
      <c r="D33" s="21">
        <f>D2*(6)</f>
        <v>900</v>
      </c>
      <c r="E33" s="16" t="s">
        <v>98</v>
      </c>
    </row>
    <row r="34" spans="1:5" x14ac:dyDescent="0.2">
      <c r="A34" s="18" t="s">
        <v>21</v>
      </c>
      <c r="B34" s="24">
        <f>SUM(B35:B36)</f>
        <v>625</v>
      </c>
      <c r="C34" s="33">
        <f>SUM(C35:C36)</f>
        <v>750</v>
      </c>
      <c r="D34" s="24">
        <f>SUM(D35:D36)</f>
        <v>1000</v>
      </c>
      <c r="E34" s="16" t="s">
        <v>99</v>
      </c>
    </row>
    <row r="35" spans="1:5" x14ac:dyDescent="0.2">
      <c r="A35" s="22" t="s">
        <v>101</v>
      </c>
      <c r="B35" s="21">
        <v>250</v>
      </c>
      <c r="C35" s="34">
        <v>250</v>
      </c>
      <c r="D35" s="21">
        <v>250</v>
      </c>
      <c r="E35" s="23" t="s">
        <v>102</v>
      </c>
    </row>
    <row r="36" spans="1:5" x14ac:dyDescent="0.2">
      <c r="A36" s="22" t="s">
        <v>22</v>
      </c>
      <c r="B36" s="21">
        <f>B2*5</f>
        <v>375</v>
      </c>
      <c r="C36" s="34">
        <f>C2*5</f>
        <v>500</v>
      </c>
      <c r="D36" s="21">
        <f>D2*5</f>
        <v>750</v>
      </c>
      <c r="E36" s="16" t="s">
        <v>100</v>
      </c>
    </row>
    <row r="37" spans="1:5" x14ac:dyDescent="0.2">
      <c r="A37" s="18" t="s">
        <v>5</v>
      </c>
      <c r="B37" s="21"/>
      <c r="C37" s="34"/>
      <c r="D37" s="16"/>
      <c r="E37" s="16"/>
    </row>
    <row r="38" spans="1:5" x14ac:dyDescent="0.2">
      <c r="A38" s="22" t="s">
        <v>25</v>
      </c>
      <c r="B38" s="21">
        <f>(B4+B9)*(0.03*0.9)</f>
        <v>490.05</v>
      </c>
      <c r="C38" s="34">
        <f>(C4+C9)*(0.03*0.9)</f>
        <v>599.4</v>
      </c>
      <c r="D38" s="21">
        <f>(D4+D9)*(0.03*0.9)</f>
        <v>816.75</v>
      </c>
      <c r="E38" s="16"/>
    </row>
    <row r="39" spans="1:5" x14ac:dyDescent="0.2">
      <c r="A39" s="18" t="s">
        <v>75</v>
      </c>
      <c r="B39" s="20"/>
      <c r="C39" s="35"/>
      <c r="D39" s="17"/>
      <c r="E39" s="16"/>
    </row>
    <row r="40" spans="1:5" x14ac:dyDescent="0.2">
      <c r="A40" s="18" t="s">
        <v>4</v>
      </c>
      <c r="B40" s="19">
        <v>300</v>
      </c>
      <c r="C40" s="36">
        <v>300</v>
      </c>
      <c r="D40" s="19">
        <v>300</v>
      </c>
      <c r="E40" s="16" t="s">
        <v>97</v>
      </c>
    </row>
    <row r="41" spans="1:5" x14ac:dyDescent="0.2">
      <c r="A41" s="18"/>
      <c r="B41" s="17"/>
      <c r="C41" s="37"/>
      <c r="D41" s="17"/>
      <c r="E41" s="16"/>
    </row>
    <row r="42" spans="1:5" x14ac:dyDescent="0.2">
      <c r="A42" s="26" t="s">
        <v>2</v>
      </c>
      <c r="B42" s="39">
        <f>(B19+B22+B29+B32+B34+B37+B39+B40)</f>
        <v>18101</v>
      </c>
      <c r="C42" s="39">
        <f>(C19+C22+C29+C32+C34+C37+C39+C40)</f>
        <v>20266</v>
      </c>
      <c r="D42" s="39">
        <f>(D19+D22+D29+D32+D34+D37+D39+D40)</f>
        <v>28088</v>
      </c>
      <c r="E42" s="39"/>
    </row>
    <row r="43" spans="1:5" x14ac:dyDescent="0.2">
      <c r="A43" s="15"/>
      <c r="B43" s="16"/>
      <c r="C43" s="38"/>
      <c r="D43" s="16"/>
      <c r="E43" s="15"/>
    </row>
    <row r="44" spans="1:5" s="14" customFormat="1" x14ac:dyDescent="0.2">
      <c r="A44" s="26" t="s">
        <v>3</v>
      </c>
      <c r="B44" s="39">
        <f>(B16-B42)</f>
        <v>49</v>
      </c>
      <c r="C44" s="39">
        <f>(C16-C42)</f>
        <v>1934</v>
      </c>
      <c r="D44" s="39">
        <f>(D16-D42)</f>
        <v>2162</v>
      </c>
      <c r="E44" s="27"/>
    </row>
    <row r="45" spans="1:5" x14ac:dyDescent="0.2">
      <c r="B45" s="13"/>
      <c r="C45" s="13"/>
      <c r="D45" s="13"/>
    </row>
    <row r="46" spans="1:5" x14ac:dyDescent="0.2">
      <c r="B46" s="13"/>
      <c r="C46" s="13"/>
      <c r="D46" s="13"/>
    </row>
    <row r="47" spans="1:5" x14ac:dyDescent="0.2">
      <c r="B47" s="13"/>
      <c r="C47" s="13"/>
      <c r="D47" s="13"/>
    </row>
    <row r="48" spans="1:5" x14ac:dyDescent="0.2">
      <c r="B48" s="13"/>
      <c r="C48" s="13"/>
      <c r="D48" s="13"/>
    </row>
    <row r="49" spans="2:4" x14ac:dyDescent="0.2">
      <c r="B49" s="13"/>
      <c r="C49" s="13"/>
      <c r="D49" s="13"/>
    </row>
    <row r="50" spans="2:4" x14ac:dyDescent="0.2">
      <c r="B50" s="13"/>
      <c r="C50" s="13"/>
      <c r="D50" s="13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35" sqref="A35"/>
    </sheetView>
  </sheetViews>
  <sheetFormatPr defaultRowHeight="12.75" x14ac:dyDescent="0.2"/>
  <cols>
    <col min="1" max="1" width="60.7109375" customWidth="1"/>
    <col min="2" max="2" width="15.7109375" customWidth="1"/>
    <col min="3" max="6" width="15.7109375" style="5" customWidth="1"/>
  </cols>
  <sheetData>
    <row r="1" spans="1:6" x14ac:dyDescent="0.2">
      <c r="C1" s="4" t="s">
        <v>10</v>
      </c>
      <c r="D1" s="4" t="s">
        <v>11</v>
      </c>
      <c r="E1" s="4" t="s">
        <v>12</v>
      </c>
      <c r="F1" s="4" t="s">
        <v>13</v>
      </c>
    </row>
    <row r="2" spans="1:6" x14ac:dyDescent="0.2">
      <c r="A2" s="1" t="s">
        <v>26</v>
      </c>
      <c r="B2" s="1" t="s">
        <v>27</v>
      </c>
      <c r="C2" s="8">
        <v>3500</v>
      </c>
      <c r="D2" s="8">
        <v>2500</v>
      </c>
      <c r="E2" s="8">
        <v>1250</v>
      </c>
      <c r="F2" s="8">
        <v>750</v>
      </c>
    </row>
    <row r="3" spans="1:6" x14ac:dyDescent="0.2">
      <c r="A3" s="1"/>
      <c r="B3" s="1"/>
      <c r="C3" s="10">
        <f>(B4+B5+B6+B11+B13+B15+B20+B25+B26+B29+B30)</f>
        <v>2748</v>
      </c>
      <c r="D3" s="11">
        <f>(B4+B5+B6+B7+B8+B12+B13+B16+B17+B21+B25+B26+B29)</f>
        <v>2098</v>
      </c>
      <c r="E3" s="11">
        <f>(B4+B5+B6+B7+B8+B13+B22+B29)</f>
        <v>1598</v>
      </c>
      <c r="F3" s="10">
        <f>(SUM(B4:B8))</f>
        <v>998</v>
      </c>
    </row>
    <row r="4" spans="1:6" x14ac:dyDescent="0.2">
      <c r="A4" s="2" t="s">
        <v>76</v>
      </c>
      <c r="B4" s="7">
        <v>500</v>
      </c>
      <c r="C4" s="6" t="s">
        <v>48</v>
      </c>
      <c r="D4" s="6" t="s">
        <v>48</v>
      </c>
      <c r="E4" s="6" t="s">
        <v>48</v>
      </c>
      <c r="F4" s="6" t="s">
        <v>48</v>
      </c>
    </row>
    <row r="5" spans="1:6" x14ac:dyDescent="0.2">
      <c r="A5" s="2" t="s">
        <v>88</v>
      </c>
      <c r="B5" s="7">
        <v>100</v>
      </c>
      <c r="C5" s="6" t="s">
        <v>48</v>
      </c>
      <c r="D5" s="6" t="s">
        <v>48</v>
      </c>
      <c r="E5" s="6" t="s">
        <v>48</v>
      </c>
      <c r="F5" s="6" t="s">
        <v>48</v>
      </c>
    </row>
    <row r="6" spans="1:6" x14ac:dyDescent="0.2">
      <c r="A6" s="2" t="s">
        <v>46</v>
      </c>
      <c r="B6" s="7">
        <v>398</v>
      </c>
      <c r="C6" s="6" t="s">
        <v>48</v>
      </c>
      <c r="D6" s="6" t="s">
        <v>48</v>
      </c>
      <c r="E6" s="6" t="s">
        <v>48</v>
      </c>
      <c r="F6" s="6" t="s">
        <v>48</v>
      </c>
    </row>
    <row r="7" spans="1:6" x14ac:dyDescent="0.2">
      <c r="A7" s="2" t="s">
        <v>84</v>
      </c>
      <c r="B7" s="7"/>
      <c r="C7" s="6" t="s">
        <v>48</v>
      </c>
      <c r="D7" s="6" t="s">
        <v>48</v>
      </c>
      <c r="E7" s="6" t="s">
        <v>48</v>
      </c>
      <c r="F7" s="6" t="s">
        <v>48</v>
      </c>
    </row>
    <row r="8" spans="1:6" x14ac:dyDescent="0.2">
      <c r="A8" s="2" t="s">
        <v>52</v>
      </c>
      <c r="B8" s="7"/>
      <c r="C8" s="6" t="s">
        <v>48</v>
      </c>
      <c r="D8" s="6" t="s">
        <v>48</v>
      </c>
      <c r="E8" s="6" t="s">
        <v>48</v>
      </c>
      <c r="F8" s="6" t="s">
        <v>48</v>
      </c>
    </row>
    <row r="9" spans="1:6" x14ac:dyDescent="0.2">
      <c r="A9" s="2"/>
      <c r="B9" s="7"/>
      <c r="C9" s="6"/>
      <c r="D9" s="6"/>
      <c r="E9" s="6"/>
      <c r="F9" s="6"/>
    </row>
    <row r="10" spans="1:6" x14ac:dyDescent="0.2">
      <c r="B10" s="7"/>
    </row>
    <row r="11" spans="1:6" x14ac:dyDescent="0.2">
      <c r="A11" s="2" t="s">
        <v>47</v>
      </c>
      <c r="B11" s="7">
        <v>900</v>
      </c>
      <c r="C11" s="6" t="s">
        <v>48</v>
      </c>
    </row>
    <row r="12" spans="1:6" x14ac:dyDescent="0.2">
      <c r="A12" s="2" t="s">
        <v>50</v>
      </c>
      <c r="B12" s="7">
        <v>500</v>
      </c>
      <c r="C12" s="6"/>
      <c r="D12" s="6" t="s">
        <v>48</v>
      </c>
    </row>
    <row r="13" spans="1:6" x14ac:dyDescent="0.2">
      <c r="A13" s="2" t="s">
        <v>89</v>
      </c>
      <c r="B13" s="7">
        <v>100</v>
      </c>
      <c r="C13" s="6" t="s">
        <v>48</v>
      </c>
      <c r="D13" s="6" t="s">
        <v>48</v>
      </c>
      <c r="E13" s="6" t="s">
        <v>48</v>
      </c>
    </row>
    <row r="14" spans="1:6" x14ac:dyDescent="0.2">
      <c r="A14" s="2"/>
      <c r="B14" s="7"/>
      <c r="C14" s="6"/>
      <c r="D14" s="6"/>
      <c r="E14" s="6"/>
    </row>
    <row r="15" spans="1:6" x14ac:dyDescent="0.2">
      <c r="A15" s="2" t="s">
        <v>85</v>
      </c>
      <c r="B15" s="7"/>
      <c r="C15" s="6" t="s">
        <v>48</v>
      </c>
    </row>
    <row r="16" spans="1:6" x14ac:dyDescent="0.2">
      <c r="A16" s="2" t="s">
        <v>86</v>
      </c>
      <c r="B16" s="7"/>
      <c r="D16" s="6" t="s">
        <v>48</v>
      </c>
    </row>
    <row r="17" spans="1:5" x14ac:dyDescent="0.2">
      <c r="A17" s="2" t="s">
        <v>87</v>
      </c>
      <c r="B17" s="7"/>
      <c r="D17" s="6" t="s">
        <v>48</v>
      </c>
    </row>
    <row r="18" spans="1:5" x14ac:dyDescent="0.2">
      <c r="A18" s="2"/>
      <c r="B18" s="7"/>
      <c r="D18" s="6"/>
    </row>
    <row r="19" spans="1:5" x14ac:dyDescent="0.2">
      <c r="A19" s="2"/>
      <c r="B19" s="7"/>
      <c r="D19" s="6"/>
    </row>
    <row r="20" spans="1:5" x14ac:dyDescent="0.2">
      <c r="A20" s="2" t="s">
        <v>49</v>
      </c>
      <c r="B20" s="7"/>
      <c r="C20" s="6" t="s">
        <v>48</v>
      </c>
    </row>
    <row r="21" spans="1:5" x14ac:dyDescent="0.2">
      <c r="A21" s="2" t="s">
        <v>71</v>
      </c>
      <c r="B21" s="7"/>
      <c r="C21" s="6"/>
      <c r="D21" s="6" t="s">
        <v>48</v>
      </c>
      <c r="E21" s="6"/>
    </row>
    <row r="22" spans="1:5" x14ac:dyDescent="0.2">
      <c r="A22" s="2" t="s">
        <v>70</v>
      </c>
      <c r="B22" s="7"/>
      <c r="E22" s="6" t="s">
        <v>48</v>
      </c>
    </row>
    <row r="23" spans="1:5" x14ac:dyDescent="0.2">
      <c r="A23" s="2"/>
      <c r="B23" s="7"/>
      <c r="E23" s="6"/>
    </row>
    <row r="24" spans="1:5" x14ac:dyDescent="0.2">
      <c r="A24" s="2"/>
      <c r="B24" s="7"/>
    </row>
    <row r="25" spans="1:5" x14ac:dyDescent="0.2">
      <c r="A25" s="2" t="s">
        <v>51</v>
      </c>
      <c r="B25" s="7"/>
      <c r="C25" s="6" t="s">
        <v>48</v>
      </c>
      <c r="D25" s="6" t="s">
        <v>48</v>
      </c>
    </row>
    <row r="26" spans="1:5" x14ac:dyDescent="0.2">
      <c r="A26" s="2" t="s">
        <v>69</v>
      </c>
      <c r="B26" s="7"/>
      <c r="C26" s="6" t="s">
        <v>48</v>
      </c>
      <c r="D26" s="6" t="s">
        <v>48</v>
      </c>
    </row>
    <row r="27" spans="1:5" x14ac:dyDescent="0.2">
      <c r="A27" s="2"/>
      <c r="B27" s="7"/>
      <c r="C27" s="6"/>
      <c r="D27" s="6"/>
    </row>
    <row r="28" spans="1:5" x14ac:dyDescent="0.2">
      <c r="A28" s="2"/>
      <c r="B28" s="7"/>
    </row>
    <row r="29" spans="1:5" x14ac:dyDescent="0.2">
      <c r="A29" s="2" t="s">
        <v>54</v>
      </c>
      <c r="B29" s="7">
        <v>500</v>
      </c>
      <c r="C29" s="6" t="s">
        <v>48</v>
      </c>
      <c r="D29" s="6" t="s">
        <v>48</v>
      </c>
      <c r="E29" s="6" t="s">
        <v>48</v>
      </c>
    </row>
    <row r="30" spans="1:5" x14ac:dyDescent="0.2">
      <c r="A30" s="2" t="s">
        <v>53</v>
      </c>
      <c r="B30" s="7">
        <v>250</v>
      </c>
      <c r="C30" s="6" t="s">
        <v>48</v>
      </c>
    </row>
    <row r="31" spans="1:5" x14ac:dyDescent="0.2">
      <c r="B31" s="7"/>
    </row>
    <row r="33" spans="1:1" x14ac:dyDescent="0.2">
      <c r="A33" s="1" t="s">
        <v>61</v>
      </c>
    </row>
    <row r="34" spans="1:1" x14ac:dyDescent="0.2">
      <c r="A34" s="9" t="s">
        <v>24</v>
      </c>
    </row>
    <row r="35" spans="1:1" x14ac:dyDescent="0.2">
      <c r="A35" s="9" t="s">
        <v>62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B11" sqref="B11"/>
    </sheetView>
  </sheetViews>
  <sheetFormatPr defaultRowHeight="12.75" x14ac:dyDescent="0.2"/>
  <cols>
    <col min="1" max="1" width="15.7109375" customWidth="1"/>
    <col min="2" max="5" width="40.7109375" customWidth="1"/>
  </cols>
  <sheetData>
    <row r="2" spans="1:5" x14ac:dyDescent="0.2">
      <c r="A2" s="2" t="s">
        <v>28</v>
      </c>
      <c r="B2" s="2"/>
    </row>
    <row r="3" spans="1:5" x14ac:dyDescent="0.2">
      <c r="A3" s="2" t="s">
        <v>68</v>
      </c>
      <c r="B3" s="2" t="s">
        <v>29</v>
      </c>
    </row>
    <row r="4" spans="1:5" x14ac:dyDescent="0.2">
      <c r="A4" s="2" t="s">
        <v>81</v>
      </c>
      <c r="B4" s="2" t="s">
        <v>83</v>
      </c>
    </row>
    <row r="5" spans="1:5" x14ac:dyDescent="0.2">
      <c r="A5" s="2" t="s">
        <v>58</v>
      </c>
      <c r="B5" s="2" t="s">
        <v>30</v>
      </c>
      <c r="C5" s="2" t="s">
        <v>31</v>
      </c>
      <c r="D5" s="2" t="s">
        <v>32</v>
      </c>
      <c r="E5" s="2" t="s">
        <v>33</v>
      </c>
    </row>
    <row r="6" spans="1:5" ht="38.25" x14ac:dyDescent="0.2">
      <c r="A6" s="2" t="s">
        <v>59</v>
      </c>
      <c r="B6" s="3" t="s">
        <v>57</v>
      </c>
    </row>
    <row r="7" spans="1:5" x14ac:dyDescent="0.2">
      <c r="A7" s="2" t="s">
        <v>60</v>
      </c>
      <c r="B7" s="2" t="s">
        <v>30</v>
      </c>
      <c r="C7" s="2" t="s">
        <v>34</v>
      </c>
      <c r="D7" s="2" t="s">
        <v>35</v>
      </c>
      <c r="E7" s="2" t="s">
        <v>36</v>
      </c>
    </row>
    <row r="8" spans="1:5" x14ac:dyDescent="0.2">
      <c r="A8" s="2" t="s">
        <v>78</v>
      </c>
      <c r="B8" s="2" t="s">
        <v>77</v>
      </c>
    </row>
    <row r="9" spans="1:5" x14ac:dyDescent="0.2">
      <c r="A9" s="2" t="s">
        <v>79</v>
      </c>
      <c r="B9" s="2" t="s">
        <v>82</v>
      </c>
    </row>
    <row r="10" spans="1:5" x14ac:dyDescent="0.2">
      <c r="A10" s="2" t="s">
        <v>37</v>
      </c>
      <c r="B10" s="2" t="s">
        <v>30</v>
      </c>
      <c r="C10" s="2" t="s">
        <v>38</v>
      </c>
      <c r="D10" s="2" t="s">
        <v>39</v>
      </c>
      <c r="E10" s="2" t="s">
        <v>40</v>
      </c>
    </row>
    <row r="11" spans="1:5" x14ac:dyDescent="0.2">
      <c r="A11" s="2" t="s">
        <v>41</v>
      </c>
      <c r="B11" s="2" t="s">
        <v>80</v>
      </c>
    </row>
    <row r="12" spans="1:5" x14ac:dyDescent="0.2">
      <c r="A12" s="2" t="s">
        <v>43</v>
      </c>
      <c r="B12" s="2" t="s">
        <v>42</v>
      </c>
    </row>
    <row r="13" spans="1:5" x14ac:dyDescent="0.2">
      <c r="A13" s="2" t="s">
        <v>44</v>
      </c>
      <c r="B13" s="2" t="s">
        <v>45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Sponsorship</vt:lpstr>
      <vt:lpstr>Conference Schedule</vt:lpstr>
    </vt:vector>
  </TitlesOfParts>
  <Company>First Data Merchant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FDMS</dc:creator>
  <cp:lastModifiedBy>David Frankel</cp:lastModifiedBy>
  <dcterms:created xsi:type="dcterms:W3CDTF">2008-03-07T20:50:14Z</dcterms:created>
  <dcterms:modified xsi:type="dcterms:W3CDTF">2016-06-29T13:54:19Z</dcterms:modified>
</cp:coreProperties>
</file>