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ostatemailokstate-my.sharepoint.com/personal/shertt_okstate_edu/Documents/atd/"/>
    </mc:Choice>
  </mc:AlternateContent>
  <xr:revisionPtr revIDLastSave="5" documentId="11_6A5C42FCDF74ABC76515FED515819184B38CB864" xr6:coauthVersionLast="47" xr6:coauthVersionMax="47" xr10:uidLastSave="{4D4CF70D-F5C9-4939-838D-5BFB0BC887DB}"/>
  <bookViews>
    <workbookView xWindow="29940" yWindow="1140" windowWidth="21600" windowHeight="11175" firstSheet="1" activeTab="8" xr2:uid="{00000000-000D-0000-FFFF-FFFF00000000}"/>
  </bookViews>
  <sheets>
    <sheet name="Summary Comparison" sheetId="8" r:id="rId1"/>
    <sheet name="Graphs summary" sheetId="10" r:id="rId2"/>
    <sheet name="2018" sheetId="7" r:id="rId3"/>
    <sheet name="2019" sheetId="6" r:id="rId4"/>
    <sheet name="2020" sheetId="9" r:id="rId5"/>
    <sheet name="2021" sheetId="4" r:id="rId6"/>
    <sheet name="2022" sheetId="2" r:id="rId7"/>
    <sheet name="2023" sheetId="1" r:id="rId8"/>
    <sheet name="2024" sheetId="3"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0" l="1"/>
  <c r="M11" i="10"/>
  <c r="M10" i="10"/>
  <c r="L10" i="10"/>
  <c r="L11" i="10"/>
  <c r="K10" i="10"/>
  <c r="H12" i="1" l="1"/>
  <c r="E13" i="1"/>
  <c r="D13" i="1"/>
  <c r="C13" i="1"/>
  <c r="B13" i="1"/>
  <c r="H4" i="3"/>
  <c r="G5" i="3"/>
  <c r="F5" i="3"/>
  <c r="E5" i="3"/>
  <c r="D5" i="3"/>
  <c r="C5" i="3"/>
  <c r="H5" i="3" s="1"/>
  <c r="G9" i="8" s="1"/>
  <c r="B5" i="3"/>
  <c r="L5" i="9"/>
  <c r="L7" i="9" s="1"/>
  <c r="K5" i="9"/>
  <c r="K7" i="9" s="1"/>
  <c r="J5" i="9"/>
  <c r="J7" i="9" s="1"/>
  <c r="I5" i="9"/>
  <c r="I7" i="9" s="1"/>
  <c r="H5" i="9"/>
  <c r="H7" i="9" s="1"/>
  <c r="G5" i="9"/>
  <c r="G7" i="9" s="1"/>
  <c r="F5" i="9"/>
  <c r="F7" i="9" s="1"/>
  <c r="E5" i="9"/>
  <c r="E7" i="9" s="1"/>
  <c r="D5" i="9"/>
  <c r="D7" i="9" s="1"/>
  <c r="C5" i="9"/>
  <c r="C7" i="9" s="1"/>
  <c r="B5" i="9"/>
  <c r="B7" i="9" s="1"/>
  <c r="M7" i="9" s="1"/>
  <c r="E4" i="10" s="1"/>
  <c r="M4" i="9"/>
  <c r="C4" i="8" s="1"/>
  <c r="M3" i="9"/>
  <c r="B4" i="10" s="1"/>
  <c r="B3" i="8"/>
  <c r="H3" i="3"/>
  <c r="C9" i="8" s="1"/>
  <c r="H2" i="3"/>
  <c r="H11" i="1"/>
  <c r="C8" i="8" s="1"/>
  <c r="H10" i="1"/>
  <c r="H4" i="1"/>
  <c r="C7" i="8" s="1"/>
  <c r="H3" i="1"/>
  <c r="M4" i="2"/>
  <c r="C6" i="8" s="1"/>
  <c r="M3" i="2"/>
  <c r="B6" i="10" s="1"/>
  <c r="M4" i="4"/>
  <c r="C5" i="8" s="1"/>
  <c r="M3" i="4"/>
  <c r="B5" i="10" s="1"/>
  <c r="M4" i="6"/>
  <c r="C3" i="8" s="1"/>
  <c r="M3" i="6"/>
  <c r="B3" i="10" s="1"/>
  <c r="M7" i="6"/>
  <c r="E3" i="10" s="1"/>
  <c r="M4" i="7"/>
  <c r="C2" i="8" s="1"/>
  <c r="M3" i="7"/>
  <c r="J5" i="7"/>
  <c r="J7" i="7" s="1"/>
  <c r="L5" i="7"/>
  <c r="L7" i="7" s="1"/>
  <c r="K5" i="7"/>
  <c r="K7" i="7" s="1"/>
  <c r="I5" i="7"/>
  <c r="I7" i="7" s="1"/>
  <c r="H5" i="7"/>
  <c r="H7" i="7" s="1"/>
  <c r="G5" i="7"/>
  <c r="G7" i="7" s="1"/>
  <c r="F5" i="7"/>
  <c r="F7" i="7" s="1"/>
  <c r="E5" i="7"/>
  <c r="E7" i="7" s="1"/>
  <c r="D5" i="7"/>
  <c r="D7" i="7" s="1"/>
  <c r="C5" i="7"/>
  <c r="C7" i="7" s="1"/>
  <c r="M7" i="7" s="1"/>
  <c r="B7" i="7"/>
  <c r="B6" i="3"/>
  <c r="B8" i="3" s="1"/>
  <c r="L5" i="6"/>
  <c r="L7" i="6" s="1"/>
  <c r="K5" i="6"/>
  <c r="K7" i="6" s="1"/>
  <c r="J5" i="6"/>
  <c r="J7" i="6" s="1"/>
  <c r="I5" i="6"/>
  <c r="I7" i="6" s="1"/>
  <c r="H5" i="6"/>
  <c r="H7" i="6" s="1"/>
  <c r="G5" i="6"/>
  <c r="G7" i="6" s="1"/>
  <c r="F5" i="6"/>
  <c r="F7" i="6" s="1"/>
  <c r="E5" i="6"/>
  <c r="E7" i="6" s="1"/>
  <c r="D5" i="6"/>
  <c r="D7" i="6" s="1"/>
  <c r="C5" i="6"/>
  <c r="C7" i="6" s="1"/>
  <c r="B5" i="6"/>
  <c r="B7" i="6" s="1"/>
  <c r="L5" i="4"/>
  <c r="L7" i="4" s="1"/>
  <c r="K5" i="4"/>
  <c r="K7" i="4" s="1"/>
  <c r="J5" i="4"/>
  <c r="J7" i="4" s="1"/>
  <c r="I5" i="4"/>
  <c r="I7" i="4" s="1"/>
  <c r="H5" i="4"/>
  <c r="H7" i="4" s="1"/>
  <c r="G5" i="4"/>
  <c r="G7" i="4" s="1"/>
  <c r="F5" i="4"/>
  <c r="F7" i="4" s="1"/>
  <c r="E5" i="4"/>
  <c r="E7" i="4" s="1"/>
  <c r="D5" i="4"/>
  <c r="D7" i="4" s="1"/>
  <c r="C5" i="4"/>
  <c r="C7" i="4" s="1"/>
  <c r="B5" i="4"/>
  <c r="B7" i="4" s="1"/>
  <c r="G6" i="3"/>
  <c r="G8" i="3" s="1"/>
  <c r="F6" i="3"/>
  <c r="F8" i="3" s="1"/>
  <c r="E6" i="3"/>
  <c r="E8" i="3" s="1"/>
  <c r="D6" i="3"/>
  <c r="D8" i="3" s="1"/>
  <c r="C6" i="3"/>
  <c r="C8" i="3" s="1"/>
  <c r="H8" i="3" s="1"/>
  <c r="L5" i="2"/>
  <c r="L7" i="2" s="1"/>
  <c r="K5" i="2"/>
  <c r="K7" i="2" s="1"/>
  <c r="M7" i="2" s="1"/>
  <c r="J5" i="2"/>
  <c r="J7" i="2" s="1"/>
  <c r="I5" i="2"/>
  <c r="I7" i="2" s="1"/>
  <c r="H5" i="2"/>
  <c r="H7" i="2" s="1"/>
  <c r="G5" i="2"/>
  <c r="G7" i="2" s="1"/>
  <c r="F5" i="2"/>
  <c r="F7" i="2" s="1"/>
  <c r="E5" i="2"/>
  <c r="E7" i="2" s="1"/>
  <c r="D5" i="2"/>
  <c r="D7" i="2" s="1"/>
  <c r="C5" i="2"/>
  <c r="C7" i="2" s="1"/>
  <c r="B5" i="2"/>
  <c r="B7" i="2" s="1"/>
  <c r="G5" i="1"/>
  <c r="G7" i="1" s="1"/>
  <c r="F5" i="1"/>
  <c r="F7" i="1" s="1"/>
  <c r="E5" i="1"/>
  <c r="E7" i="1" s="1"/>
  <c r="D5" i="1"/>
  <c r="D7" i="1" s="1"/>
  <c r="C5" i="1"/>
  <c r="C7" i="1" s="1"/>
  <c r="B5" i="1"/>
  <c r="B7" i="1" s="1"/>
  <c r="F14" i="1"/>
  <c r="F16" i="1" s="1"/>
  <c r="E16" i="1"/>
  <c r="D16" i="1"/>
  <c r="C16" i="1"/>
  <c r="B14" i="1"/>
  <c r="B16" i="1" s="1"/>
  <c r="E6" i="10" l="1"/>
  <c r="F6" i="8"/>
  <c r="E2" i="10"/>
  <c r="F2" i="8"/>
  <c r="B7" i="8"/>
  <c r="B7" i="10"/>
  <c r="M5" i="7"/>
  <c r="M5" i="6"/>
  <c r="B8" i="8"/>
  <c r="B8" i="10"/>
  <c r="F4" i="8"/>
  <c r="B5" i="8"/>
  <c r="B9" i="8"/>
  <c r="B9" i="10"/>
  <c r="B6" i="8"/>
  <c r="F3" i="8"/>
  <c r="F9" i="8"/>
  <c r="E9" i="10"/>
  <c r="M5" i="2"/>
  <c r="M7" i="4"/>
  <c r="B2" i="8"/>
  <c r="B2" i="10"/>
  <c r="B4" i="8"/>
  <c r="H16" i="1"/>
  <c r="H13" i="1"/>
  <c r="G8" i="8" s="1"/>
  <c r="H6" i="3"/>
  <c r="H7" i="1"/>
  <c r="H5" i="1"/>
  <c r="H14" i="1"/>
  <c r="M5" i="4"/>
  <c r="M5" i="9"/>
  <c r="F8" i="8" l="1"/>
  <c r="E8" i="10"/>
  <c r="F7" i="8"/>
  <c r="E7" i="10"/>
  <c r="D9" i="8"/>
  <c r="C9" i="10"/>
  <c r="D9" i="10" s="1"/>
  <c r="C3" i="10"/>
  <c r="D3" i="10" s="1"/>
  <c r="D3" i="8"/>
  <c r="C2" i="10"/>
  <c r="D2" i="10" s="1"/>
  <c r="D2" i="8"/>
  <c r="E2" i="8" s="1"/>
  <c r="C4" i="10"/>
  <c r="D4" i="10" s="1"/>
  <c r="D4" i="8"/>
  <c r="C5" i="10"/>
  <c r="D5" i="10" s="1"/>
  <c r="D5" i="8"/>
  <c r="D8" i="8"/>
  <c r="C8" i="10"/>
  <c r="D8" i="10" s="1"/>
  <c r="C6" i="10"/>
  <c r="D6" i="10" s="1"/>
  <c r="D6" i="8"/>
  <c r="D7" i="8"/>
  <c r="C7" i="10"/>
  <c r="D7" i="10" s="1"/>
</calcChain>
</file>

<file path=xl/sharedStrings.xml><?xml version="1.0" encoding="utf-8"?>
<sst xmlns="http://schemas.openxmlformats.org/spreadsheetml/2006/main" count="216" uniqueCount="77">
  <si>
    <t>In Person</t>
  </si>
  <si>
    <t>Jul</t>
  </si>
  <si>
    <t>Jan '24</t>
  </si>
  <si>
    <t>Feb'24</t>
  </si>
  <si>
    <t>Mar'24</t>
  </si>
  <si>
    <t>Apr'24</t>
  </si>
  <si>
    <t>May'24</t>
  </si>
  <si>
    <t>Jun'24</t>
  </si>
  <si>
    <t>Registered</t>
  </si>
  <si>
    <t>No Shows</t>
  </si>
  <si>
    <t>Attendance</t>
  </si>
  <si>
    <t>Texting Process Started:</t>
  </si>
  <si>
    <t>Before Texting</t>
  </si>
  <si>
    <t>Avg Food Cost PP</t>
  </si>
  <si>
    <t>Cost for No Shows</t>
  </si>
  <si>
    <t>Texting Process Continued:</t>
  </si>
  <si>
    <t>Avg Cost/Month</t>
  </si>
  <si>
    <t>2022 - Virtual all year- except Oct</t>
  </si>
  <si>
    <t>VIRTUAL</t>
  </si>
  <si>
    <t>2020 - All Virtual except for January 2020 before Covid hit</t>
  </si>
  <si>
    <t xml:space="preserve">2021 - All Virtual </t>
  </si>
  <si>
    <t>canceled</t>
  </si>
  <si>
    <t>Virtual began</t>
  </si>
  <si>
    <t>Jan</t>
  </si>
  <si>
    <t>Feb</t>
  </si>
  <si>
    <t>Mar</t>
  </si>
  <si>
    <t>Apr</t>
  </si>
  <si>
    <t>May</t>
  </si>
  <si>
    <t>Jun</t>
  </si>
  <si>
    <t>Aug</t>
  </si>
  <si>
    <t>Sep</t>
  </si>
  <si>
    <t>Oct</t>
  </si>
  <si>
    <t>Nov</t>
  </si>
  <si>
    <t>Averages</t>
  </si>
  <si>
    <t>2019 - Pre-COVID (in person)</t>
  </si>
  <si>
    <t>2018 - Pre-COVID (in person)</t>
  </si>
  <si>
    <t>canceled due to weather</t>
  </si>
  <si>
    <t>Year</t>
  </si>
  <si>
    <t>Avg Registration</t>
  </si>
  <si>
    <t>Avg Attendance</t>
  </si>
  <si>
    <t>Avg No-Shows</t>
  </si>
  <si>
    <t>Notes:</t>
  </si>
  <si>
    <t>All Virtual</t>
  </si>
  <si>
    <t>2023 Jan-June</t>
  </si>
  <si>
    <t>2023 Jul-Nov</t>
  </si>
  <si>
    <t>Jan-Jun was in person but pre-texting</t>
  </si>
  <si>
    <t>Process for the texting program:</t>
  </si>
  <si>
    <t xml:space="preserve">2. Monday prior to the Thur meeting, a text is sent to all participates asking to confirm their attendance to the meeting. </t>
  </si>
  <si>
    <t>Texting Response Rate</t>
  </si>
  <si>
    <t>n/a</t>
  </si>
  <si>
    <t>Text Responses</t>
  </si>
  <si>
    <t>Text Response Percentage</t>
  </si>
  <si>
    <t>Nov-Virt</t>
  </si>
  <si>
    <t>Note: Because we are using more local caterers, we are able to adjust these #s up until the day before. Prior to Covid, we used a catering service where we could not adjust our #s past the Monday prior to the meeting on Thursday. However, if the texting had been implemented at that time, we could have probably adjusted these at least by the end of day on Monday to have saved more money</t>
  </si>
  <si>
    <t xml:space="preserve">1 . People register for the meeting online from when the meeting is posted until 2 days prior to the event. </t>
  </si>
  <si>
    <r>
      <t xml:space="preserve">Based on the above, the average No-Show Cost </t>
    </r>
    <r>
      <rPr>
        <b/>
        <u/>
        <sz val="11"/>
        <color theme="1"/>
        <rFont val="Calibri"/>
        <family val="2"/>
        <scheme val="minor"/>
      </rPr>
      <t>after</t>
    </r>
    <r>
      <rPr>
        <sz val="11"/>
        <color theme="1"/>
        <rFont val="Calibri"/>
        <family val="2"/>
        <scheme val="minor"/>
      </rPr>
      <t xml:space="preserve"> to Texting was $49 from July 2023-June 2024</t>
    </r>
  </si>
  <si>
    <r>
      <t xml:space="preserve">Based on the above, the average No-Show Cost </t>
    </r>
    <r>
      <rPr>
        <b/>
        <u/>
        <sz val="11"/>
        <color theme="1"/>
        <rFont val="Calibri"/>
        <family val="2"/>
        <scheme val="minor"/>
      </rPr>
      <t>prior</t>
    </r>
    <r>
      <rPr>
        <sz val="11"/>
        <color theme="1"/>
        <rFont val="Calibri"/>
        <family val="2"/>
        <scheme val="minor"/>
      </rPr>
      <t xml:space="preserve"> to Texting was $116 from 2018-June 2023 </t>
    </r>
  </si>
  <si>
    <t xml:space="preserve">Jul-Nov in person &amp; started texting </t>
  </si>
  <si>
    <t>Texting before each in person meeting</t>
  </si>
  <si>
    <t>Pre-Covid &amp; In Person</t>
  </si>
  <si>
    <t>COVID Hit - Jan In Person, Feb Canceled, Mar-Oct Virtual</t>
  </si>
  <si>
    <t>Virtual except Oct In Person</t>
  </si>
  <si>
    <t>2023 - Mix of In person &amp; Virtual</t>
  </si>
  <si>
    <t xml:space="preserve">Avg Cost of No-Shows </t>
  </si>
  <si>
    <t xml:space="preserve">The texting program has had a great response with a very high percentage rates of those using this method of communication to confirm or cancel their registration. </t>
  </si>
  <si>
    <t>Percentage of no shows</t>
  </si>
  <si>
    <t>Prior to texting</t>
  </si>
  <si>
    <t>Texting started</t>
  </si>
  <si>
    <t>2024*</t>
  </si>
  <si>
    <t>* Through June 2024</t>
  </si>
  <si>
    <t xml:space="preserve">Average </t>
  </si>
  <si>
    <t>Cost of no shows</t>
  </si>
  <si>
    <t>After texting</t>
  </si>
  <si>
    <t xml:space="preserve">No shows percentage </t>
  </si>
  <si>
    <t>Text message:</t>
  </si>
  <si>
    <t>We look forward to seeing you Thursday at our Charlotte ATD meeting and want it confirm your attendance. Please text YES to confirm or NO is your plans have changed.</t>
  </si>
  <si>
    <t>Our admin, Amy Horne, sends these text messages based on the meeting report and adjusts our catering order. She is copied on this email in case if you have any additional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</si>
</sst>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quot;$&quot;* #,##0_);_(&quot;$&quot;* \(#,##0\);_(&quot;$&quot;* &quot;-&quot;??_);_(@_)"/>
  </numFmts>
  <fonts count="8" x14ac:knownFonts="1">
    <font>
      <sz val="11"/>
      <color theme="1"/>
      <name val="Calibri"/>
      <family val="2"/>
      <scheme val="minor"/>
    </font>
    <font>
      <sz val="11"/>
      <color rgb="FFFF0000"/>
      <name val="Calibri"/>
      <family val="2"/>
      <scheme val="minor"/>
    </font>
    <font>
      <sz val="8"/>
      <name val="Calibri"/>
      <family val="2"/>
      <scheme val="minor"/>
    </font>
    <font>
      <b/>
      <u/>
      <sz val="11"/>
      <color theme="1"/>
      <name val="Calibri"/>
      <family val="2"/>
      <scheme val="minor"/>
    </font>
    <font>
      <sz val="11"/>
      <color theme="1"/>
      <name val="Calibri"/>
      <family val="2"/>
      <scheme val="minor"/>
    </font>
    <font>
      <i/>
      <sz val="11"/>
      <color theme="1"/>
      <name val="Calibri"/>
      <family val="2"/>
      <scheme val="minor"/>
    </font>
    <font>
      <b/>
      <sz val="11"/>
      <color theme="0"/>
      <name val="Calibri"/>
      <family val="2"/>
      <scheme val="minor"/>
    </font>
    <font>
      <b/>
      <sz val="11"/>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4"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34">
    <xf numFmtId="0" fontId="0" fillId="0" borderId="0" xfId="0"/>
    <xf numFmtId="0" fontId="0" fillId="2" borderId="0" xfId="0" applyFill="1"/>
    <xf numFmtId="6" fontId="0" fillId="0" borderId="0" xfId="0" applyNumberFormat="1"/>
    <xf numFmtId="6" fontId="0" fillId="2" borderId="0" xfId="0" applyNumberFormat="1" applyFill="1"/>
    <xf numFmtId="0" fontId="0" fillId="3" borderId="0" xfId="0" applyFill="1"/>
    <xf numFmtId="6" fontId="0" fillId="3" borderId="0" xfId="0" applyNumberFormat="1" applyFill="1"/>
    <xf numFmtId="0" fontId="1" fillId="0" borderId="0" xfId="0" applyFont="1"/>
    <xf numFmtId="0" fontId="3" fillId="0" borderId="0" xfId="0" applyFont="1"/>
    <xf numFmtId="0" fontId="0" fillId="4" borderId="0" xfId="0" applyFill="1"/>
    <xf numFmtId="0" fontId="0" fillId="5" borderId="0" xfId="0" applyFill="1"/>
    <xf numFmtId="1" fontId="0" fillId="0" borderId="0" xfId="0" applyNumberFormat="1"/>
    <xf numFmtId="164" fontId="0" fillId="0" borderId="0" xfId="1" applyNumberFormat="1" applyFont="1"/>
    <xf numFmtId="0" fontId="0" fillId="6" borderId="0" xfId="0" applyFill="1"/>
    <xf numFmtId="9" fontId="0" fillId="6" borderId="0" xfId="2" applyFont="1" applyFill="1"/>
    <xf numFmtId="9" fontId="0" fillId="0" borderId="0" xfId="2" applyFont="1"/>
    <xf numFmtId="0" fontId="0" fillId="0" borderId="1" xfId="0" applyBorder="1"/>
    <xf numFmtId="1" fontId="0" fillId="0" borderId="1" xfId="0" applyNumberFormat="1" applyBorder="1" applyAlignment="1">
      <alignment horizontal="center"/>
    </xf>
    <xf numFmtId="6" fontId="0" fillId="0" borderId="1" xfId="0" applyNumberFormat="1" applyBorder="1" applyAlignment="1">
      <alignment horizontal="center"/>
    </xf>
    <xf numFmtId="0" fontId="0" fillId="0" borderId="1" xfId="0" applyBorder="1" applyAlignment="1">
      <alignment wrapText="1"/>
    </xf>
    <xf numFmtId="9" fontId="0" fillId="0" borderId="1" xfId="0" applyNumberFormat="1" applyBorder="1" applyAlignment="1">
      <alignment horizontal="center"/>
    </xf>
    <xf numFmtId="0" fontId="6" fillId="7" borderId="0" xfId="0" applyFont="1" applyFill="1"/>
    <xf numFmtId="0" fontId="0" fillId="0" borderId="2" xfId="0" applyBorder="1"/>
    <xf numFmtId="0" fontId="6" fillId="8" borderId="1" xfId="0" applyFont="1" applyFill="1" applyBorder="1"/>
    <xf numFmtId="0" fontId="0" fillId="4" borderId="1" xfId="0" applyFill="1" applyBorder="1"/>
    <xf numFmtId="1" fontId="0" fillId="4" borderId="1" xfId="0" applyNumberFormat="1" applyFill="1" applyBorder="1"/>
    <xf numFmtId="0" fontId="0" fillId="3" borderId="1" xfId="0" applyFill="1" applyBorder="1"/>
    <xf numFmtId="1" fontId="0" fillId="3" borderId="1" xfId="0" applyNumberFormat="1" applyFill="1" applyBorder="1"/>
    <xf numFmtId="0" fontId="6" fillId="7" borderId="0" xfId="0" applyFont="1" applyFill="1" applyAlignment="1">
      <alignment wrapText="1"/>
    </xf>
    <xf numFmtId="0" fontId="6" fillId="8" borderId="1" xfId="0" applyFont="1" applyFill="1" applyBorder="1" applyAlignment="1">
      <alignment wrapText="1"/>
    </xf>
    <xf numFmtId="0" fontId="0" fillId="4" borderId="2" xfId="0" applyFill="1" applyBorder="1"/>
    <xf numFmtId="44" fontId="0" fillId="0" borderId="0" xfId="1" applyFont="1"/>
    <xf numFmtId="1" fontId="7" fillId="0" borderId="0" xfId="0" applyNumberFormat="1" applyFont="1"/>
    <xf numFmtId="0" fontId="5" fillId="0" borderId="0" xfId="0" applyFont="1" applyAlignment="1">
      <alignment horizontal="left" wrapText="1"/>
    </xf>
    <xf numFmtId="0" fontId="0" fillId="0" borderId="0" xfId="0" applyAlignment="1">
      <alignment horizont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Reduction in No-Shows and costs after texting started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2"/>
          <c:tx>
            <c:strRef>
              <c:f>'Graphs summary'!$D$1</c:f>
              <c:strCache>
                <c:ptCount val="1"/>
                <c:pt idx="0">
                  <c:v>Percentage of no shows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 summary'!$A$2:$A$9</c:f>
              <c:strCache>
                <c:ptCount val="8"/>
                <c:pt idx="0">
                  <c:v>2018</c:v>
                </c:pt>
                <c:pt idx="1">
                  <c:v>2019</c:v>
                </c:pt>
                <c:pt idx="2">
                  <c:v>2020</c:v>
                </c:pt>
                <c:pt idx="3">
                  <c:v>2021</c:v>
                </c:pt>
                <c:pt idx="4">
                  <c:v>2022</c:v>
                </c:pt>
                <c:pt idx="5">
                  <c:v>2023 Jan-June</c:v>
                </c:pt>
                <c:pt idx="6">
                  <c:v>2023 Jul-Nov</c:v>
                </c:pt>
                <c:pt idx="7">
                  <c:v>2024*</c:v>
                </c:pt>
              </c:strCache>
            </c:strRef>
          </c:cat>
          <c:val>
            <c:numRef>
              <c:f>'Graphs summary'!$D$2:$D$9</c:f>
              <c:numCache>
                <c:formatCode>0</c:formatCode>
                <c:ptCount val="8"/>
                <c:pt idx="0">
                  <c:v>14.885496183206108</c:v>
                </c:pt>
                <c:pt idx="1">
                  <c:v>10.91549295774648</c:v>
                </c:pt>
                <c:pt idx="2">
                  <c:v>34.034416826003827</c:v>
                </c:pt>
                <c:pt idx="3">
                  <c:v>31.578947368421051</c:v>
                </c:pt>
                <c:pt idx="4">
                  <c:v>23.958333333333336</c:v>
                </c:pt>
                <c:pt idx="5">
                  <c:v>23.076923076923077</c:v>
                </c:pt>
                <c:pt idx="6">
                  <c:v>14.210526315789473</c:v>
                </c:pt>
                <c:pt idx="7">
                  <c:v>8.8803088803088812</c:v>
                </c:pt>
              </c:numCache>
            </c:numRef>
          </c:val>
          <c:smooth val="0"/>
          <c:extLst>
            <c:ext xmlns:c16="http://schemas.microsoft.com/office/drawing/2014/chart" uri="{C3380CC4-5D6E-409C-BE32-E72D297353CC}">
              <c16:uniqueId val="{00000000-4596-4147-9FE0-8F121195874D}"/>
            </c:ext>
          </c:extLst>
        </c:ser>
        <c:ser>
          <c:idx val="3"/>
          <c:order val="3"/>
          <c:tx>
            <c:strRef>
              <c:f>'Graphs summary'!$E$1</c:f>
              <c:strCache>
                <c:ptCount val="1"/>
                <c:pt idx="0">
                  <c:v>Avg Cost of No-Shows </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 summary'!$A$2:$A$9</c:f>
              <c:strCache>
                <c:ptCount val="8"/>
                <c:pt idx="0">
                  <c:v>2018</c:v>
                </c:pt>
                <c:pt idx="1">
                  <c:v>2019</c:v>
                </c:pt>
                <c:pt idx="2">
                  <c:v>2020</c:v>
                </c:pt>
                <c:pt idx="3">
                  <c:v>2021</c:v>
                </c:pt>
                <c:pt idx="4">
                  <c:v>2022</c:v>
                </c:pt>
                <c:pt idx="5">
                  <c:v>2023 Jan-June</c:v>
                </c:pt>
                <c:pt idx="6">
                  <c:v>2023 Jul-Nov</c:v>
                </c:pt>
                <c:pt idx="7">
                  <c:v>2024*</c:v>
                </c:pt>
              </c:strCache>
            </c:strRef>
          </c:cat>
          <c:val>
            <c:numRef>
              <c:f>'Graphs summary'!$E$2:$E$9</c:f>
              <c:numCache>
                <c:formatCode>"$"#,##0_);[Red]\("$"#,##0\)</c:formatCode>
                <c:ptCount val="8"/>
                <c:pt idx="0">
                  <c:v>156</c:v>
                </c:pt>
                <c:pt idx="1">
                  <c:v>124</c:v>
                </c:pt>
                <c:pt idx="2">
                  <c:v>90</c:v>
                </c:pt>
                <c:pt idx="3">
                  <c:v>0</c:v>
                </c:pt>
                <c:pt idx="4">
                  <c:v>120</c:v>
                </c:pt>
                <c:pt idx="5">
                  <c:v>90</c:v>
                </c:pt>
                <c:pt idx="6">
                  <c:v>41.25</c:v>
                </c:pt>
                <c:pt idx="7">
                  <c:v>57.5</c:v>
                </c:pt>
              </c:numCache>
            </c:numRef>
          </c:val>
          <c:smooth val="0"/>
          <c:extLst>
            <c:ext xmlns:c16="http://schemas.microsoft.com/office/drawing/2014/chart" uri="{C3380CC4-5D6E-409C-BE32-E72D297353CC}">
              <c16:uniqueId val="{00000001-4596-4147-9FE0-8F121195874D}"/>
            </c:ext>
          </c:extLst>
        </c:ser>
        <c:dLbls>
          <c:dLblPos val="t"/>
          <c:showLegendKey val="0"/>
          <c:showVal val="1"/>
          <c:showCatName val="0"/>
          <c:showSerName val="0"/>
          <c:showPercent val="0"/>
          <c:showBubbleSize val="0"/>
        </c:dLbls>
        <c:marker val="1"/>
        <c:smooth val="0"/>
        <c:axId val="394339136"/>
        <c:axId val="394337568"/>
        <c:extLst>
          <c:ext xmlns:c15="http://schemas.microsoft.com/office/drawing/2012/chart" uri="{02D57815-91ED-43cb-92C2-25804820EDAC}">
            <c15:filteredLineSeries>
              <c15:ser>
                <c:idx val="0"/>
                <c:order val="0"/>
                <c:tx>
                  <c:strRef>
                    <c:extLst>
                      <c:ext uri="{02D57815-91ED-43cb-92C2-25804820EDAC}">
                        <c15:formulaRef>
                          <c15:sqref>'Graphs summary'!$B$1</c15:sqref>
                        </c15:formulaRef>
                      </c:ext>
                    </c:extLst>
                    <c:strCache>
                      <c:ptCount val="1"/>
                      <c:pt idx="0">
                        <c:v>Avg Registration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'Graphs summary'!$A$2:$A$9</c15:sqref>
                        </c15:formulaRef>
                      </c:ext>
                    </c:extLst>
                    <c:strCache>
                      <c:ptCount val="8"/>
                      <c:pt idx="0">
                        <c:v>2018</c:v>
                      </c:pt>
                      <c:pt idx="1">
                        <c:v>2019</c:v>
                      </c:pt>
                      <c:pt idx="2">
                        <c:v>2020</c:v>
                      </c:pt>
                      <c:pt idx="3">
                        <c:v>2021</c:v>
                      </c:pt>
                      <c:pt idx="4">
                        <c:v>2022</c:v>
                      </c:pt>
                      <c:pt idx="5">
                        <c:v>2023 Jan-June</c:v>
                      </c:pt>
                      <c:pt idx="6">
                        <c:v>2023 Jul-Nov</c:v>
                      </c:pt>
                      <c:pt idx="7">
                        <c:v>2024*</c:v>
                      </c:pt>
                    </c:strCache>
                  </c:strRef>
                </c:cat>
                <c:val>
                  <c:numRef>
                    <c:extLst>
                      <c:ext uri="{02D57815-91ED-43cb-92C2-25804820EDAC}">
                        <c15:formulaRef>
                          <c15:sqref>'Graphs summary'!$B$2:$B$9</c15:sqref>
                        </c15:formulaRef>
                      </c:ext>
                    </c:extLst>
                    <c:numCache>
                      <c:formatCode>0</c:formatCode>
                      <c:ptCount val="8"/>
                      <c:pt idx="0">
                        <c:v>52.4</c:v>
                      </c:pt>
                      <c:pt idx="1">
                        <c:v>56.8</c:v>
                      </c:pt>
                      <c:pt idx="2">
                        <c:v>47.545454545454547</c:v>
                      </c:pt>
                      <c:pt idx="3">
                        <c:v>38</c:v>
                      </c:pt>
                      <c:pt idx="4">
                        <c:v>34.909090909090907</c:v>
                      </c:pt>
                      <c:pt idx="5">
                        <c:v>34.666666666666664</c:v>
                      </c:pt>
                      <c:pt idx="6">
                        <c:v>38</c:v>
                      </c:pt>
                      <c:pt idx="7">
                        <c:v>43.166666666666664</c:v>
                      </c:pt>
                    </c:numCache>
                  </c:numRef>
                </c:val>
                <c:smooth val="0"/>
                <c:extLst>
                  <c:ext xmlns:c16="http://schemas.microsoft.com/office/drawing/2014/chart" uri="{C3380CC4-5D6E-409C-BE32-E72D297353CC}">
                    <c16:uniqueId val="{00000002-4596-4147-9FE0-8F121195874D}"/>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'Graphs summary'!$C$1</c15:sqref>
                        </c15:formulaRef>
                      </c:ext>
                    </c:extLst>
                    <c:strCache>
                      <c:ptCount val="1"/>
                      <c:pt idx="0">
                        <c:v>Avg No-Shows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'Graphs summary'!$A$2:$A$9</c15:sqref>
                        </c15:formulaRef>
                      </c:ext>
                    </c:extLst>
                    <c:strCache>
                      <c:ptCount val="8"/>
                      <c:pt idx="0">
                        <c:v>2018</c:v>
                      </c:pt>
                      <c:pt idx="1">
                        <c:v>2019</c:v>
                      </c:pt>
                      <c:pt idx="2">
                        <c:v>2020</c:v>
                      </c:pt>
                      <c:pt idx="3">
                        <c:v>2021</c:v>
                      </c:pt>
                      <c:pt idx="4">
                        <c:v>2022</c:v>
                      </c:pt>
                      <c:pt idx="5">
                        <c:v>2023 Jan-June</c:v>
                      </c:pt>
                      <c:pt idx="6">
                        <c:v>2023 Jul-Nov</c:v>
                      </c:pt>
                      <c:pt idx="7">
                        <c:v>2024*</c:v>
                      </c:pt>
                    </c:strCache>
                  </c:strRef>
                </c:cat>
                <c:val>
                  <c:numRef>
                    <c:extLst xmlns:c15="http://schemas.microsoft.com/office/drawing/2012/chart">
                      <c:ext xmlns:c15="http://schemas.microsoft.com/office/drawing/2012/chart" uri="{02D57815-91ED-43cb-92C2-25804820EDAC}">
                        <c15:formulaRef>
                          <c15:sqref>'Graphs summary'!$C$2:$C$9</c15:sqref>
                        </c15:formulaRef>
                      </c:ext>
                    </c:extLst>
                    <c:numCache>
                      <c:formatCode>0</c:formatCode>
                      <c:ptCount val="8"/>
                      <c:pt idx="0">
                        <c:v>7.8</c:v>
                      </c:pt>
                      <c:pt idx="1">
                        <c:v>6.2</c:v>
                      </c:pt>
                      <c:pt idx="2">
                        <c:v>16.181818181818183</c:v>
                      </c:pt>
                      <c:pt idx="3">
                        <c:v>12</c:v>
                      </c:pt>
                      <c:pt idx="4">
                        <c:v>8.3636363636363633</c:v>
                      </c:pt>
                      <c:pt idx="5">
                        <c:v>8</c:v>
                      </c:pt>
                      <c:pt idx="6">
                        <c:v>5.4</c:v>
                      </c:pt>
                      <c:pt idx="7">
                        <c:v>3.8333333333333335</c:v>
                      </c:pt>
                    </c:numCache>
                  </c:numRef>
                </c:val>
                <c:smooth val="0"/>
                <c:extLst>
                  <c:ext xmlns:c16="http://schemas.microsoft.com/office/drawing/2014/chart" uri="{C3380CC4-5D6E-409C-BE32-E72D297353CC}">
                    <c16:uniqueId val="{00000003-4596-4147-9FE0-8F121195874D}"/>
                  </c:ext>
                </c:extLst>
              </c15:ser>
            </c15:filteredLineSeries>
          </c:ext>
        </c:extLst>
      </c:lineChart>
      <c:catAx>
        <c:axId val="394339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4337568"/>
        <c:crosses val="autoZero"/>
        <c:auto val="1"/>
        <c:lblAlgn val="ctr"/>
        <c:lblOffset val="100"/>
        <c:noMultiLvlLbl val="0"/>
      </c:catAx>
      <c:valAx>
        <c:axId val="394337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43391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 show reduction before and after texting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'Graphs summary'!$I$14:$J$14</c:f>
              <c:strCache>
                <c:ptCount val="2"/>
                <c:pt idx="0">
                  <c:v>Average </c:v>
                </c:pt>
                <c:pt idx="1">
                  <c:v>No shows percentage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 summary'!$K$13:$L$13</c:f>
              <c:strCache>
                <c:ptCount val="2"/>
                <c:pt idx="0">
                  <c:v>Prior to texting</c:v>
                </c:pt>
                <c:pt idx="1">
                  <c:v>After texting</c:v>
                </c:pt>
              </c:strCache>
            </c:strRef>
          </c:cat>
          <c:val>
            <c:numRef>
              <c:f>'Graphs summary'!$K$14:$L$14</c:f>
              <c:numCache>
                <c:formatCode>General</c:formatCode>
                <c:ptCount val="2"/>
                <c:pt idx="0" formatCode="0">
                  <c:v>23</c:v>
                </c:pt>
                <c:pt idx="1">
                  <c:v>12</c:v>
                </c:pt>
              </c:numCache>
            </c:numRef>
          </c:val>
          <c:extLst>
            <c:ext xmlns:c16="http://schemas.microsoft.com/office/drawing/2014/chart" uri="{C3380CC4-5D6E-409C-BE32-E72D297353CC}">
              <c16:uniqueId val="{00000000-72B1-41CD-A161-624F97206D50}"/>
            </c:ext>
          </c:extLst>
        </c:ser>
        <c:ser>
          <c:idx val="1"/>
          <c:order val="1"/>
          <c:tx>
            <c:strRef>
              <c:f>'Graphs summary'!$I$15:$J$15</c:f>
              <c:strCache>
                <c:ptCount val="2"/>
                <c:pt idx="0">
                  <c:v>Average </c:v>
                </c:pt>
                <c:pt idx="1">
                  <c:v>Cost of no shows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 summary'!$K$13:$L$13</c:f>
              <c:strCache>
                <c:ptCount val="2"/>
                <c:pt idx="0">
                  <c:v>Prior to texting</c:v>
                </c:pt>
                <c:pt idx="1">
                  <c:v>After texting</c:v>
                </c:pt>
              </c:strCache>
            </c:strRef>
          </c:cat>
          <c:val>
            <c:numRef>
              <c:f>'Graphs summary'!$K$15:$L$15</c:f>
              <c:numCache>
                <c:formatCode>_("$"* #,##0.00_);_("$"* \(#,##0.00\);_("$"* "-"??_);_(@_)</c:formatCode>
                <c:ptCount val="2"/>
                <c:pt idx="0">
                  <c:v>97</c:v>
                </c:pt>
                <c:pt idx="1">
                  <c:v>49</c:v>
                </c:pt>
              </c:numCache>
            </c:numRef>
          </c:val>
          <c:extLst>
            <c:ext xmlns:c16="http://schemas.microsoft.com/office/drawing/2014/chart" uri="{C3380CC4-5D6E-409C-BE32-E72D297353CC}">
              <c16:uniqueId val="{00000001-72B1-41CD-A161-624F97206D50}"/>
            </c:ext>
          </c:extLst>
        </c:ser>
        <c:dLbls>
          <c:showLegendKey val="0"/>
          <c:showVal val="0"/>
          <c:showCatName val="0"/>
          <c:showSerName val="0"/>
          <c:showPercent val="0"/>
          <c:showBubbleSize val="0"/>
        </c:dLbls>
        <c:gapWidth val="219"/>
        <c:overlap val="-27"/>
        <c:axId val="394334432"/>
        <c:axId val="394334824"/>
      </c:barChart>
      <c:catAx>
        <c:axId val="39433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4334824"/>
        <c:crosses val="autoZero"/>
        <c:auto val="1"/>
        <c:lblAlgn val="ctr"/>
        <c:lblOffset val="100"/>
        <c:noMultiLvlLbl val="0"/>
      </c:catAx>
      <c:valAx>
        <c:axId val="394334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433443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300037</xdr:colOff>
      <xdr:row>11</xdr:row>
      <xdr:rowOff>14286</xdr:rowOff>
    </xdr:from>
    <xdr:to>
      <xdr:col>6</xdr:col>
      <xdr:colOff>200025</xdr:colOff>
      <xdr:row>31</xdr:row>
      <xdr:rowOff>114299</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180976</xdr:colOff>
      <xdr:row>17</xdr:row>
      <xdr:rowOff>100011</xdr:rowOff>
    </xdr:from>
    <xdr:to>
      <xdr:col>14</xdr:col>
      <xdr:colOff>95250</xdr:colOff>
      <xdr:row>34</xdr:row>
      <xdr:rowOff>142874</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
  <sheetViews>
    <sheetView workbookViewId="0">
      <selection activeCell="B19" sqref="B19"/>
    </sheetView>
  </sheetViews>
  <sheetFormatPr defaultRowHeight="14.5" x14ac:dyDescent="0.35"/>
  <cols>
    <col min="1" max="1" width="12.7265625" customWidth="1"/>
    <col min="2" max="2" width="15.54296875" bestFit="1" customWidth="1"/>
    <col min="3" max="3" width="15.1796875" bestFit="1" customWidth="1"/>
    <col min="4" max="4" width="13.81640625" bestFit="1" customWidth="1"/>
    <col min="5" max="5" width="13.81640625" customWidth="1"/>
    <col min="6" max="6" width="20.54296875" bestFit="1" customWidth="1"/>
    <col min="7" max="7" width="20.54296875" customWidth="1"/>
    <col min="8" max="8" width="46.54296875" customWidth="1"/>
  </cols>
  <sheetData>
    <row r="1" spans="1:8" x14ac:dyDescent="0.35">
      <c r="A1" t="s">
        <v>37</v>
      </c>
      <c r="B1" t="s">
        <v>38</v>
      </c>
      <c r="C1" t="s">
        <v>39</v>
      </c>
      <c r="D1" t="s">
        <v>40</v>
      </c>
      <c r="E1" t="s">
        <v>65</v>
      </c>
      <c r="F1" t="s">
        <v>63</v>
      </c>
      <c r="G1" t="s">
        <v>48</v>
      </c>
      <c r="H1" t="s">
        <v>41</v>
      </c>
    </row>
    <row r="2" spans="1:8" x14ac:dyDescent="0.35">
      <c r="A2" s="15">
        <v>2018</v>
      </c>
      <c r="B2" s="16">
        <f>'2018'!M3</f>
        <v>52.4</v>
      </c>
      <c r="C2" s="16">
        <f>'2018'!M4</f>
        <v>44.6</v>
      </c>
      <c r="D2" s="16">
        <f>'2018'!M5</f>
        <v>7.8</v>
      </c>
      <c r="E2" s="16">
        <f>D2/B2</f>
        <v>0.14885496183206107</v>
      </c>
      <c r="F2" s="17">
        <f>'2018'!M7</f>
        <v>156</v>
      </c>
      <c r="G2" s="17" t="s">
        <v>49</v>
      </c>
      <c r="H2" s="15" t="s">
        <v>59</v>
      </c>
    </row>
    <row r="3" spans="1:8" x14ac:dyDescent="0.35">
      <c r="A3" s="15">
        <v>2019</v>
      </c>
      <c r="B3" s="16">
        <f>'2019'!M3</f>
        <v>56.8</v>
      </c>
      <c r="C3" s="16">
        <f>'2019'!M4</f>
        <v>53.7</v>
      </c>
      <c r="D3" s="16">
        <f>'2019'!M5</f>
        <v>6.2</v>
      </c>
      <c r="E3" s="16"/>
      <c r="F3" s="17">
        <f>'2019'!M7</f>
        <v>124</v>
      </c>
      <c r="G3" s="17" t="s">
        <v>49</v>
      </c>
      <c r="H3" s="15" t="s">
        <v>59</v>
      </c>
    </row>
    <row r="4" spans="1:8" ht="29" x14ac:dyDescent="0.35">
      <c r="A4" s="15">
        <v>2020</v>
      </c>
      <c r="B4" s="16">
        <f>'2020'!M3</f>
        <v>47.545454545454547</v>
      </c>
      <c r="C4" s="16">
        <f>'2020'!M4</f>
        <v>31.363636363636363</v>
      </c>
      <c r="D4" s="16">
        <f>'2020'!M5</f>
        <v>16.181818181818183</v>
      </c>
      <c r="E4" s="16"/>
      <c r="F4" s="17">
        <f>'2020'!M7</f>
        <v>90</v>
      </c>
      <c r="G4" s="17" t="s">
        <v>49</v>
      </c>
      <c r="H4" s="18" t="s">
        <v>60</v>
      </c>
    </row>
    <row r="5" spans="1:8" x14ac:dyDescent="0.35">
      <c r="A5" s="15">
        <v>2021</v>
      </c>
      <c r="B5" s="16">
        <f>'2021'!M3</f>
        <v>38</v>
      </c>
      <c r="C5" s="16">
        <f>'2021'!M4</f>
        <v>26</v>
      </c>
      <c r="D5" s="16">
        <f>'2021'!M5</f>
        <v>12</v>
      </c>
      <c r="E5" s="16"/>
      <c r="F5" s="17">
        <v>0</v>
      </c>
      <c r="G5" s="17" t="s">
        <v>49</v>
      </c>
      <c r="H5" s="15" t="s">
        <v>42</v>
      </c>
    </row>
    <row r="6" spans="1:8" x14ac:dyDescent="0.35">
      <c r="A6" s="15">
        <v>2022</v>
      </c>
      <c r="B6" s="16">
        <f>'2022'!M3</f>
        <v>34.909090909090907</v>
      </c>
      <c r="C6" s="16">
        <f>'2022'!M4</f>
        <v>26.545454545454547</v>
      </c>
      <c r="D6" s="16">
        <f>'2022'!M5</f>
        <v>8.3636363636363633</v>
      </c>
      <c r="E6" s="16"/>
      <c r="F6" s="17">
        <f>'2022'!M7</f>
        <v>120</v>
      </c>
      <c r="G6" s="17" t="s">
        <v>49</v>
      </c>
      <c r="H6" s="15" t="s">
        <v>61</v>
      </c>
    </row>
    <row r="7" spans="1:8" x14ac:dyDescent="0.35">
      <c r="A7" s="15" t="s">
        <v>43</v>
      </c>
      <c r="B7" s="16">
        <f>'2023'!H3</f>
        <v>34.666666666666664</v>
      </c>
      <c r="C7" s="16">
        <f>'2023'!H4</f>
        <v>26.666666666666668</v>
      </c>
      <c r="D7" s="16">
        <f>'2023'!H5</f>
        <v>8</v>
      </c>
      <c r="E7" s="16"/>
      <c r="F7" s="17">
        <f>'2023'!H7</f>
        <v>90</v>
      </c>
      <c r="G7" s="17" t="s">
        <v>49</v>
      </c>
      <c r="H7" s="15" t="s">
        <v>45</v>
      </c>
    </row>
    <row r="8" spans="1:8" x14ac:dyDescent="0.35">
      <c r="A8" s="15" t="s">
        <v>44</v>
      </c>
      <c r="B8" s="16">
        <f>'2023'!H10</f>
        <v>38</v>
      </c>
      <c r="C8" s="16">
        <f>'2023'!H11</f>
        <v>28.2</v>
      </c>
      <c r="D8" s="16">
        <f>'2023'!H14</f>
        <v>5.4</v>
      </c>
      <c r="E8" s="16"/>
      <c r="F8" s="17">
        <f>'2023'!H16</f>
        <v>41.25</v>
      </c>
      <c r="G8" s="19">
        <f>'2023'!H13</f>
        <v>0.85989674224901358</v>
      </c>
      <c r="H8" s="15" t="s">
        <v>57</v>
      </c>
    </row>
    <row r="9" spans="1:8" x14ac:dyDescent="0.35">
      <c r="A9" s="15">
        <v>2024</v>
      </c>
      <c r="B9" s="16">
        <f>'2024'!H2</f>
        <v>43.166666666666664</v>
      </c>
      <c r="C9" s="16">
        <f>'2024'!H3</f>
        <v>39.333333333333336</v>
      </c>
      <c r="D9" s="16">
        <f>'2024'!H6</f>
        <v>3.8333333333333335</v>
      </c>
      <c r="E9" s="16"/>
      <c r="F9" s="17">
        <f>'2024'!H8</f>
        <v>57.5</v>
      </c>
      <c r="G9" s="19">
        <f>'2024'!H5</f>
        <v>0.94195926432588539</v>
      </c>
      <c r="H9" s="15" t="s">
        <v>58</v>
      </c>
    </row>
    <row r="12" spans="1:8" x14ac:dyDescent="0.35">
      <c r="A12" t="s">
        <v>46</v>
      </c>
    </row>
    <row r="14" spans="1:8" x14ac:dyDescent="0.35">
      <c r="A14" t="s">
        <v>54</v>
      </c>
    </row>
    <row r="15" spans="1:8" x14ac:dyDescent="0.35">
      <c r="A15" t="s">
        <v>47</v>
      </c>
    </row>
    <row r="17" spans="1:8" x14ac:dyDescent="0.35">
      <c r="A17" t="s">
        <v>74</v>
      </c>
    </row>
    <row r="18" spans="1:8" x14ac:dyDescent="0.35">
      <c r="A18" t="s">
        <v>75</v>
      </c>
    </row>
    <row r="20" spans="1:8" x14ac:dyDescent="0.35">
      <c r="A20" t="s">
        <v>76</v>
      </c>
    </row>
    <row r="21" spans="1:8" ht="45.75" customHeight="1" x14ac:dyDescent="0.35">
      <c r="A21" s="32" t="s">
        <v>53</v>
      </c>
      <c r="B21" s="32"/>
      <c r="C21" s="32"/>
      <c r="D21" s="32"/>
      <c r="E21" s="32"/>
      <c r="F21" s="32"/>
      <c r="G21" s="32"/>
      <c r="H21" s="32"/>
    </row>
    <row r="23" spans="1:8" x14ac:dyDescent="0.35">
      <c r="A23" t="s">
        <v>56</v>
      </c>
    </row>
    <row r="24" spans="1:8" x14ac:dyDescent="0.35">
      <c r="A24" t="s">
        <v>55</v>
      </c>
    </row>
    <row r="25" spans="1:8" x14ac:dyDescent="0.35">
      <c r="A25" t="s">
        <v>64</v>
      </c>
    </row>
  </sheetData>
  <mergeCells count="1">
    <mergeCell ref="A21:H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
  <sheetViews>
    <sheetView workbookViewId="0">
      <selection activeCell="O15" sqref="O15"/>
    </sheetView>
  </sheetViews>
  <sheetFormatPr defaultRowHeight="14.5" x14ac:dyDescent="0.35"/>
  <cols>
    <col min="1" max="1" width="19.7265625" customWidth="1"/>
    <col min="2" max="2" width="15.54296875" bestFit="1" customWidth="1"/>
    <col min="3" max="3" width="13.81640625" bestFit="1" customWidth="1"/>
    <col min="4" max="4" width="14" customWidth="1"/>
    <col min="5" max="5" width="21" bestFit="1" customWidth="1"/>
    <col min="9" max="9" width="19.54296875" customWidth="1"/>
    <col min="10" max="10" width="15.54296875" bestFit="1" customWidth="1"/>
    <col min="11" max="11" width="13.81640625" bestFit="1" customWidth="1"/>
    <col min="12" max="12" width="12" customWidth="1"/>
    <col min="13" max="13" width="19.453125" customWidth="1"/>
    <col min="14" max="14" width="17.54296875" customWidth="1"/>
  </cols>
  <sheetData>
    <row r="1" spans="1:14" ht="30.75" customHeight="1" x14ac:dyDescent="0.35">
      <c r="A1" s="20" t="s">
        <v>37</v>
      </c>
      <c r="B1" s="20" t="s">
        <v>38</v>
      </c>
      <c r="C1" s="20" t="s">
        <v>40</v>
      </c>
      <c r="D1" s="27" t="s">
        <v>65</v>
      </c>
      <c r="E1" s="20" t="s">
        <v>63</v>
      </c>
      <c r="I1" s="22" t="s">
        <v>37</v>
      </c>
      <c r="J1" s="22" t="s">
        <v>38</v>
      </c>
      <c r="K1" s="22" t="s">
        <v>40</v>
      </c>
      <c r="L1" s="28" t="s">
        <v>65</v>
      </c>
      <c r="M1" s="22" t="s">
        <v>63</v>
      </c>
      <c r="N1" s="22"/>
    </row>
    <row r="2" spans="1:14" x14ac:dyDescent="0.35">
      <c r="A2" s="15">
        <v>2018</v>
      </c>
      <c r="B2" s="16">
        <f>'2018'!M3</f>
        <v>52.4</v>
      </c>
      <c r="C2" s="16">
        <f>'2018'!M5</f>
        <v>7.8</v>
      </c>
      <c r="D2" s="16">
        <f>(C2*100)/B2</f>
        <v>14.885496183206108</v>
      </c>
      <c r="E2" s="17">
        <f>'2018'!M7</f>
        <v>156</v>
      </c>
      <c r="I2" s="23">
        <v>2018</v>
      </c>
      <c r="J2" s="24">
        <v>52.4</v>
      </c>
      <c r="K2" s="24">
        <v>7.8</v>
      </c>
      <c r="L2" s="24">
        <v>14.885496183206108</v>
      </c>
      <c r="M2" s="23">
        <v>156</v>
      </c>
      <c r="N2" s="23"/>
    </row>
    <row r="3" spans="1:14" x14ac:dyDescent="0.35">
      <c r="A3" s="15">
        <v>2019</v>
      </c>
      <c r="B3" s="16">
        <f>'2019'!M3</f>
        <v>56.8</v>
      </c>
      <c r="C3" s="16">
        <f>'2019'!M5</f>
        <v>6.2</v>
      </c>
      <c r="D3" s="16">
        <f>C3/B3*100</f>
        <v>10.91549295774648</v>
      </c>
      <c r="E3" s="17">
        <f>'2019'!M7</f>
        <v>124</v>
      </c>
      <c r="I3" s="23">
        <v>2019</v>
      </c>
      <c r="J3" s="24">
        <v>56.8</v>
      </c>
      <c r="K3" s="24">
        <v>6.2</v>
      </c>
      <c r="L3" s="24">
        <v>10.91549295774648</v>
      </c>
      <c r="M3" s="23">
        <v>124</v>
      </c>
      <c r="N3" s="23"/>
    </row>
    <row r="4" spans="1:14" x14ac:dyDescent="0.35">
      <c r="A4" s="15">
        <v>2020</v>
      </c>
      <c r="B4" s="16">
        <f>'2020'!M3</f>
        <v>47.545454545454547</v>
      </c>
      <c r="C4" s="16">
        <f>'2020'!M5</f>
        <v>16.181818181818183</v>
      </c>
      <c r="D4" s="16">
        <f t="shared" ref="D4:D9" si="0">C4/B4*100</f>
        <v>34.034416826003827</v>
      </c>
      <c r="E4" s="17">
        <f>'2020'!M7</f>
        <v>90</v>
      </c>
      <c r="I4" s="23">
        <v>2020</v>
      </c>
      <c r="J4" s="24">
        <v>47.545454545454547</v>
      </c>
      <c r="K4" s="24">
        <v>16.181818181818183</v>
      </c>
      <c r="L4" s="24">
        <v>34.034416826003827</v>
      </c>
      <c r="M4" s="23">
        <v>90</v>
      </c>
      <c r="N4" s="23"/>
    </row>
    <row r="5" spans="1:14" x14ac:dyDescent="0.35">
      <c r="A5" s="15">
        <v>2021</v>
      </c>
      <c r="B5" s="16">
        <f>'2021'!M3</f>
        <v>38</v>
      </c>
      <c r="C5" s="16">
        <f>'2021'!M5</f>
        <v>12</v>
      </c>
      <c r="D5" s="16">
        <f t="shared" si="0"/>
        <v>31.578947368421051</v>
      </c>
      <c r="E5" s="17">
        <v>0</v>
      </c>
      <c r="I5" s="23">
        <v>2021</v>
      </c>
      <c r="J5" s="24">
        <v>38</v>
      </c>
      <c r="K5" s="24">
        <v>12</v>
      </c>
      <c r="L5" s="24">
        <v>31.578947368421051</v>
      </c>
      <c r="M5" s="23">
        <v>0</v>
      </c>
      <c r="N5" s="23"/>
    </row>
    <row r="6" spans="1:14" x14ac:dyDescent="0.35">
      <c r="A6" s="15">
        <v>2022</v>
      </c>
      <c r="B6" s="16">
        <f>'2022'!M3</f>
        <v>34.909090909090907</v>
      </c>
      <c r="C6" s="16">
        <f>'2022'!M5</f>
        <v>8.3636363636363633</v>
      </c>
      <c r="D6" s="16">
        <f t="shared" si="0"/>
        <v>23.958333333333336</v>
      </c>
      <c r="E6" s="17">
        <f>'2022'!M7</f>
        <v>120</v>
      </c>
      <c r="I6" s="23">
        <v>2022</v>
      </c>
      <c r="J6" s="24">
        <v>34.909090909090907</v>
      </c>
      <c r="K6" s="24">
        <v>8.3636363636363633</v>
      </c>
      <c r="L6" s="24">
        <v>23.958333333333336</v>
      </c>
      <c r="M6" s="23">
        <v>120</v>
      </c>
      <c r="N6" s="23"/>
    </row>
    <row r="7" spans="1:14" x14ac:dyDescent="0.35">
      <c r="A7" s="15" t="s">
        <v>43</v>
      </c>
      <c r="B7" s="16">
        <f>'2023'!H3</f>
        <v>34.666666666666664</v>
      </c>
      <c r="C7" s="16">
        <f>'2023'!H5</f>
        <v>8</v>
      </c>
      <c r="D7" s="16">
        <f t="shared" si="0"/>
        <v>23.076923076923077</v>
      </c>
      <c r="E7" s="17">
        <f>'2023'!H7</f>
        <v>90</v>
      </c>
      <c r="F7" s="15" t="s">
        <v>66</v>
      </c>
      <c r="I7" s="23" t="s">
        <v>43</v>
      </c>
      <c r="J7" s="24">
        <v>34.666666666666664</v>
      </c>
      <c r="K7" s="24">
        <v>8</v>
      </c>
      <c r="L7" s="24">
        <v>23.076923076923077</v>
      </c>
      <c r="M7" s="23">
        <v>90</v>
      </c>
      <c r="N7" s="23" t="s">
        <v>66</v>
      </c>
    </row>
    <row r="8" spans="1:14" x14ac:dyDescent="0.35">
      <c r="A8" s="15" t="s">
        <v>44</v>
      </c>
      <c r="B8" s="16">
        <f>'2023'!H10</f>
        <v>38</v>
      </c>
      <c r="C8" s="16">
        <f>'2023'!H14</f>
        <v>5.4</v>
      </c>
      <c r="D8" s="16">
        <f t="shared" si="0"/>
        <v>14.210526315789473</v>
      </c>
      <c r="E8" s="17">
        <f>'2023'!H16</f>
        <v>41.25</v>
      </c>
      <c r="F8" s="15" t="s">
        <v>67</v>
      </c>
      <c r="I8" s="25" t="s">
        <v>44</v>
      </c>
      <c r="J8" s="26">
        <v>38</v>
      </c>
      <c r="K8" s="26">
        <v>5.4</v>
      </c>
      <c r="L8" s="26">
        <v>14.210526315789473</v>
      </c>
      <c r="M8" s="25">
        <v>41.25</v>
      </c>
      <c r="N8" s="25" t="s">
        <v>67</v>
      </c>
    </row>
    <row r="9" spans="1:14" x14ac:dyDescent="0.35">
      <c r="A9" s="15" t="s">
        <v>68</v>
      </c>
      <c r="B9" s="16">
        <f>'2024'!H2</f>
        <v>43.166666666666664</v>
      </c>
      <c r="C9" s="16">
        <f>'2024'!H6</f>
        <v>3.8333333333333335</v>
      </c>
      <c r="D9" s="16">
        <f t="shared" si="0"/>
        <v>8.8803088803088812</v>
      </c>
      <c r="E9" s="17">
        <f>'2024'!H8</f>
        <v>57.5</v>
      </c>
      <c r="I9" s="25" t="s">
        <v>68</v>
      </c>
      <c r="J9" s="26">
        <v>43.166666666666664</v>
      </c>
      <c r="K9" s="26">
        <v>3.8333333333333335</v>
      </c>
      <c r="L9" s="26">
        <v>8.8803088803088812</v>
      </c>
      <c r="M9" s="25">
        <v>57.5</v>
      </c>
      <c r="N9" s="25"/>
    </row>
    <row r="10" spans="1:14" x14ac:dyDescent="0.35">
      <c r="A10" s="21" t="s">
        <v>69</v>
      </c>
      <c r="K10" s="10">
        <f>AVERAGE(K2:K7)</f>
        <v>9.7575757575757578</v>
      </c>
      <c r="L10" s="31">
        <f>AVERAGE(L2:L7)</f>
        <v>23.074934957605645</v>
      </c>
      <c r="M10" s="31">
        <f>AVERAGE(M2:M7)</f>
        <v>96.666666666666671</v>
      </c>
    </row>
    <row r="11" spans="1:14" x14ac:dyDescent="0.35">
      <c r="K11" s="10">
        <f>AVERAGE(K8:K9)</f>
        <v>4.6166666666666671</v>
      </c>
      <c r="L11" s="31">
        <f>AVERAGE(L8:L9)</f>
        <v>11.545417598049177</v>
      </c>
      <c r="M11" s="31">
        <f>AVERAGE(M8:M9)</f>
        <v>49.375</v>
      </c>
    </row>
    <row r="13" spans="1:14" x14ac:dyDescent="0.35">
      <c r="K13" t="s">
        <v>66</v>
      </c>
      <c r="L13" t="s">
        <v>72</v>
      </c>
    </row>
    <row r="14" spans="1:14" x14ac:dyDescent="0.35">
      <c r="I14" s="29" t="s">
        <v>70</v>
      </c>
      <c r="J14" t="s">
        <v>73</v>
      </c>
      <c r="K14" s="10">
        <v>23</v>
      </c>
      <c r="L14">
        <v>12</v>
      </c>
    </row>
    <row r="15" spans="1:14" x14ac:dyDescent="0.35">
      <c r="J15" t="s">
        <v>71</v>
      </c>
      <c r="K15" s="30">
        <v>97</v>
      </c>
      <c r="L15" s="30">
        <v>49</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7"/>
  <sheetViews>
    <sheetView workbookViewId="0">
      <selection activeCell="M1" sqref="M1:M1048576"/>
    </sheetView>
  </sheetViews>
  <sheetFormatPr defaultRowHeight="14.5" x14ac:dyDescent="0.35"/>
  <cols>
    <col min="1" max="1" width="30.7265625" bestFit="1" customWidth="1"/>
    <col min="2" max="2" width="12.1796875" customWidth="1"/>
    <col min="3" max="3" width="7.1796875" bestFit="1" customWidth="1"/>
    <col min="4" max="4" width="7.54296875" bestFit="1" customWidth="1"/>
    <col min="5" max="5" width="7.1796875" bestFit="1" customWidth="1"/>
    <col min="6" max="6" width="7.7265625" bestFit="1" customWidth="1"/>
    <col min="7" max="7" width="6.81640625" bestFit="1" customWidth="1"/>
    <col min="8" max="8" width="6.26953125" bestFit="1" customWidth="1"/>
    <col min="9" max="9" width="7.26953125" bestFit="1" customWidth="1"/>
    <col min="10" max="10" width="7.1796875" bestFit="1" customWidth="1"/>
    <col min="11" max="11" width="9.26953125" bestFit="1" customWidth="1"/>
    <col min="12" max="12" width="7.453125" bestFit="1" customWidth="1"/>
    <col min="13" max="13" width="15.453125" bestFit="1" customWidth="1"/>
  </cols>
  <sheetData>
    <row r="1" spans="1:13" x14ac:dyDescent="0.35">
      <c r="A1" s="7" t="s">
        <v>35</v>
      </c>
      <c r="M1" t="s">
        <v>33</v>
      </c>
    </row>
    <row r="2" spans="1:13" x14ac:dyDescent="0.35">
      <c r="A2" s="6" t="s">
        <v>12</v>
      </c>
      <c r="B2" t="s">
        <v>23</v>
      </c>
      <c r="C2" t="s">
        <v>24</v>
      </c>
      <c r="D2" t="s">
        <v>25</v>
      </c>
      <c r="E2" t="s">
        <v>26</v>
      </c>
      <c r="F2" t="s">
        <v>27</v>
      </c>
      <c r="G2" t="s">
        <v>28</v>
      </c>
      <c r="H2" t="s">
        <v>1</v>
      </c>
      <c r="I2" t="s">
        <v>29</v>
      </c>
      <c r="J2" t="s">
        <v>30</v>
      </c>
      <c r="K2" t="s">
        <v>31</v>
      </c>
      <c r="L2" t="s">
        <v>32</v>
      </c>
    </row>
    <row r="3" spans="1:13" ht="15" customHeight="1" x14ac:dyDescent="0.35">
      <c r="A3" t="s">
        <v>8</v>
      </c>
      <c r="B3" s="33" t="s">
        <v>36</v>
      </c>
      <c r="C3">
        <v>67</v>
      </c>
      <c r="D3">
        <v>48</v>
      </c>
      <c r="E3">
        <v>46</v>
      </c>
      <c r="F3">
        <v>68</v>
      </c>
      <c r="G3">
        <v>59</v>
      </c>
      <c r="H3">
        <v>47</v>
      </c>
      <c r="I3">
        <v>58</v>
      </c>
      <c r="J3">
        <v>19</v>
      </c>
      <c r="K3">
        <v>55</v>
      </c>
      <c r="L3">
        <v>57</v>
      </c>
      <c r="M3" s="10">
        <f>AVERAGE(C3:L3)</f>
        <v>52.4</v>
      </c>
    </row>
    <row r="4" spans="1:13" x14ac:dyDescent="0.35">
      <c r="A4" t="s">
        <v>10</v>
      </c>
      <c r="B4" s="33"/>
      <c r="C4">
        <v>52</v>
      </c>
      <c r="D4">
        <v>42</v>
      </c>
      <c r="E4">
        <v>40</v>
      </c>
      <c r="F4">
        <v>54</v>
      </c>
      <c r="G4">
        <v>54</v>
      </c>
      <c r="H4">
        <v>43</v>
      </c>
      <c r="I4">
        <v>48</v>
      </c>
      <c r="J4">
        <v>18</v>
      </c>
      <c r="K4">
        <v>49</v>
      </c>
      <c r="L4">
        <v>46</v>
      </c>
      <c r="M4" s="10">
        <f>AVERAGE(C4:L4)</f>
        <v>44.6</v>
      </c>
    </row>
    <row r="5" spans="1:13" x14ac:dyDescent="0.35">
      <c r="A5" t="s">
        <v>9</v>
      </c>
      <c r="B5" s="33"/>
      <c r="C5">
        <f t="shared" ref="C5:L5" si="0">SUM(C3-C4)</f>
        <v>15</v>
      </c>
      <c r="D5">
        <f t="shared" si="0"/>
        <v>6</v>
      </c>
      <c r="E5">
        <f t="shared" si="0"/>
        <v>6</v>
      </c>
      <c r="F5">
        <f t="shared" si="0"/>
        <v>14</v>
      </c>
      <c r="G5">
        <f t="shared" si="0"/>
        <v>5</v>
      </c>
      <c r="H5">
        <f t="shared" si="0"/>
        <v>4</v>
      </c>
      <c r="I5">
        <f t="shared" si="0"/>
        <v>10</v>
      </c>
      <c r="J5">
        <f t="shared" si="0"/>
        <v>1</v>
      </c>
      <c r="K5">
        <f t="shared" si="0"/>
        <v>6</v>
      </c>
      <c r="L5">
        <f t="shared" si="0"/>
        <v>11</v>
      </c>
      <c r="M5" s="10">
        <f>AVERAGE(C5:L5)</f>
        <v>7.8</v>
      </c>
    </row>
    <row r="6" spans="1:13" x14ac:dyDescent="0.35">
      <c r="A6" t="s">
        <v>13</v>
      </c>
      <c r="B6" s="2">
        <v>20</v>
      </c>
      <c r="C6" s="2">
        <v>20</v>
      </c>
      <c r="D6" s="2">
        <v>20</v>
      </c>
      <c r="E6" s="2">
        <v>20</v>
      </c>
      <c r="F6" s="2">
        <v>20</v>
      </c>
      <c r="G6" s="2">
        <v>20</v>
      </c>
      <c r="H6" s="2">
        <v>20</v>
      </c>
      <c r="I6" s="2">
        <v>20</v>
      </c>
      <c r="J6" s="2">
        <v>20</v>
      </c>
      <c r="K6" s="2">
        <v>20</v>
      </c>
      <c r="L6" s="2">
        <v>20</v>
      </c>
      <c r="M6" t="s">
        <v>16</v>
      </c>
    </row>
    <row r="7" spans="1:13" x14ac:dyDescent="0.35">
      <c r="A7" s="4" t="s">
        <v>14</v>
      </c>
      <c r="B7" s="5">
        <f t="shared" ref="B7:L7" si="1">B5*B6</f>
        <v>0</v>
      </c>
      <c r="C7" s="5">
        <f t="shared" si="1"/>
        <v>300</v>
      </c>
      <c r="D7" s="5">
        <f t="shared" si="1"/>
        <v>120</v>
      </c>
      <c r="E7" s="5">
        <f t="shared" si="1"/>
        <v>120</v>
      </c>
      <c r="F7" s="5">
        <f t="shared" si="1"/>
        <v>280</v>
      </c>
      <c r="G7" s="5">
        <f t="shared" si="1"/>
        <v>100</v>
      </c>
      <c r="H7" s="5">
        <f t="shared" si="1"/>
        <v>80</v>
      </c>
      <c r="I7" s="5">
        <f t="shared" si="1"/>
        <v>200</v>
      </c>
      <c r="J7" s="5">
        <f t="shared" si="1"/>
        <v>20</v>
      </c>
      <c r="K7" s="5">
        <f t="shared" si="1"/>
        <v>120</v>
      </c>
      <c r="L7" s="5">
        <f t="shared" si="1"/>
        <v>220</v>
      </c>
      <c r="M7" s="5">
        <f>AVERAGE(C7:L7)</f>
        <v>156</v>
      </c>
    </row>
    <row r="17" customFormat="1" x14ac:dyDescent="0.35"/>
  </sheetData>
  <mergeCells count="1">
    <mergeCell ref="B3:B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7"/>
  <sheetViews>
    <sheetView workbookViewId="0">
      <selection activeCell="M1" sqref="M1:M1048576"/>
    </sheetView>
  </sheetViews>
  <sheetFormatPr defaultRowHeight="14.5" x14ac:dyDescent="0.35"/>
  <cols>
    <col min="1" max="1" width="30.7265625" bestFit="1" customWidth="1"/>
    <col min="2" max="2" width="6.81640625" bestFit="1" customWidth="1"/>
    <col min="3" max="3" width="7.1796875" bestFit="1" customWidth="1"/>
    <col min="4" max="4" width="7.54296875" bestFit="1" customWidth="1"/>
    <col min="5" max="5" width="7.1796875" bestFit="1" customWidth="1"/>
    <col min="6" max="6" width="7.7265625" bestFit="1" customWidth="1"/>
    <col min="7" max="7" width="6.81640625" bestFit="1" customWidth="1"/>
    <col min="8" max="8" width="6.26953125" bestFit="1" customWidth="1"/>
    <col min="9" max="9" width="7.26953125" bestFit="1" customWidth="1"/>
    <col min="10" max="10" width="7.1796875" bestFit="1" customWidth="1"/>
    <col min="11" max="11" width="9.26953125" bestFit="1" customWidth="1"/>
    <col min="12" max="12" width="7.453125" bestFit="1" customWidth="1"/>
    <col min="13" max="13" width="15.453125" bestFit="1" customWidth="1"/>
  </cols>
  <sheetData>
    <row r="1" spans="1:13" x14ac:dyDescent="0.35">
      <c r="A1" s="7" t="s">
        <v>34</v>
      </c>
      <c r="M1" t="s">
        <v>33</v>
      </c>
    </row>
    <row r="2" spans="1:13" x14ac:dyDescent="0.35">
      <c r="A2" s="6" t="s">
        <v>12</v>
      </c>
      <c r="B2" t="s">
        <v>23</v>
      </c>
      <c r="C2" t="s">
        <v>24</v>
      </c>
      <c r="D2" t="s">
        <v>25</v>
      </c>
      <c r="E2" t="s">
        <v>26</v>
      </c>
      <c r="F2" t="s">
        <v>27</v>
      </c>
      <c r="G2" t="s">
        <v>28</v>
      </c>
      <c r="H2" t="s">
        <v>1</v>
      </c>
      <c r="I2" t="s">
        <v>29</v>
      </c>
      <c r="J2" t="s">
        <v>30</v>
      </c>
      <c r="K2" t="s">
        <v>31</v>
      </c>
      <c r="L2" t="s">
        <v>32</v>
      </c>
    </row>
    <row r="3" spans="1:13" x14ac:dyDescent="0.35">
      <c r="A3" t="s">
        <v>8</v>
      </c>
      <c r="B3">
        <v>43</v>
      </c>
      <c r="C3">
        <v>52</v>
      </c>
      <c r="D3">
        <v>55</v>
      </c>
      <c r="E3">
        <v>44</v>
      </c>
      <c r="F3">
        <v>61</v>
      </c>
      <c r="G3">
        <v>42</v>
      </c>
      <c r="H3">
        <v>40</v>
      </c>
      <c r="I3">
        <v>67</v>
      </c>
      <c r="J3">
        <v>73</v>
      </c>
      <c r="K3">
        <v>59</v>
      </c>
      <c r="L3">
        <v>75</v>
      </c>
      <c r="M3" s="10">
        <f>AVERAGE(C2:L3)</f>
        <v>56.8</v>
      </c>
    </row>
    <row r="4" spans="1:13" x14ac:dyDescent="0.35">
      <c r="A4" t="s">
        <v>10</v>
      </c>
      <c r="B4">
        <v>41</v>
      </c>
      <c r="C4">
        <v>45</v>
      </c>
      <c r="D4">
        <v>50</v>
      </c>
      <c r="E4">
        <v>41</v>
      </c>
      <c r="F4">
        <v>55</v>
      </c>
      <c r="G4">
        <v>40</v>
      </c>
      <c r="H4">
        <v>35</v>
      </c>
      <c r="I4">
        <v>61</v>
      </c>
      <c r="J4">
        <v>62</v>
      </c>
      <c r="K4">
        <v>48</v>
      </c>
      <c r="L4">
        <v>69</v>
      </c>
      <c r="M4" s="10">
        <f>AVERAGE(C3:L4)</f>
        <v>53.7</v>
      </c>
    </row>
    <row r="5" spans="1:13" x14ac:dyDescent="0.35">
      <c r="A5" t="s">
        <v>9</v>
      </c>
      <c r="B5">
        <f t="shared" ref="B5:L5" si="0">SUM(B3-B4)</f>
        <v>2</v>
      </c>
      <c r="C5">
        <f t="shared" si="0"/>
        <v>7</v>
      </c>
      <c r="D5">
        <f t="shared" si="0"/>
        <v>5</v>
      </c>
      <c r="E5">
        <f t="shared" si="0"/>
        <v>3</v>
      </c>
      <c r="F5">
        <f t="shared" si="0"/>
        <v>6</v>
      </c>
      <c r="G5">
        <f t="shared" si="0"/>
        <v>2</v>
      </c>
      <c r="H5">
        <f t="shared" si="0"/>
        <v>5</v>
      </c>
      <c r="I5">
        <f t="shared" si="0"/>
        <v>6</v>
      </c>
      <c r="J5">
        <f t="shared" si="0"/>
        <v>11</v>
      </c>
      <c r="K5">
        <f t="shared" si="0"/>
        <v>11</v>
      </c>
      <c r="L5">
        <f t="shared" si="0"/>
        <v>6</v>
      </c>
      <c r="M5" s="10">
        <f>AVERAGE(C5:L5)</f>
        <v>6.2</v>
      </c>
    </row>
    <row r="6" spans="1:13" x14ac:dyDescent="0.35">
      <c r="A6" t="s">
        <v>13</v>
      </c>
      <c r="B6" s="2">
        <v>20</v>
      </c>
      <c r="C6" s="2">
        <v>20</v>
      </c>
      <c r="D6" s="2">
        <v>20</v>
      </c>
      <c r="E6" s="2">
        <v>20</v>
      </c>
      <c r="F6" s="2">
        <v>20</v>
      </c>
      <c r="G6" s="2">
        <v>20</v>
      </c>
      <c r="H6" s="2">
        <v>20</v>
      </c>
      <c r="I6" s="2">
        <v>20</v>
      </c>
      <c r="J6" s="2">
        <v>20</v>
      </c>
      <c r="K6" s="2">
        <v>20</v>
      </c>
      <c r="L6" s="2">
        <v>20</v>
      </c>
      <c r="M6" t="s">
        <v>16</v>
      </c>
    </row>
    <row r="7" spans="1:13" x14ac:dyDescent="0.35">
      <c r="A7" s="4" t="s">
        <v>14</v>
      </c>
      <c r="B7" s="5">
        <f t="shared" ref="B7:L7" si="1">B5*B6</f>
        <v>40</v>
      </c>
      <c r="C7" s="5">
        <f t="shared" si="1"/>
        <v>140</v>
      </c>
      <c r="D7" s="5">
        <f t="shared" si="1"/>
        <v>100</v>
      </c>
      <c r="E7" s="5">
        <f t="shared" si="1"/>
        <v>60</v>
      </c>
      <c r="F7" s="5">
        <f t="shared" si="1"/>
        <v>120</v>
      </c>
      <c r="G7" s="5">
        <f t="shared" si="1"/>
        <v>40</v>
      </c>
      <c r="H7" s="5">
        <f t="shared" si="1"/>
        <v>100</v>
      </c>
      <c r="I7" s="5">
        <f t="shared" si="1"/>
        <v>120</v>
      </c>
      <c r="J7" s="5">
        <f t="shared" si="1"/>
        <v>220</v>
      </c>
      <c r="K7" s="5">
        <f t="shared" si="1"/>
        <v>220</v>
      </c>
      <c r="L7" s="5">
        <f t="shared" si="1"/>
        <v>120</v>
      </c>
      <c r="M7" s="5">
        <f>AVERAGE(C7:L7)</f>
        <v>124</v>
      </c>
    </row>
    <row r="17" customFormat="1" x14ac:dyDescent="0.35"/>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
  <sheetViews>
    <sheetView workbookViewId="0">
      <selection activeCell="M7" sqref="M7"/>
    </sheetView>
  </sheetViews>
  <sheetFormatPr defaultRowHeight="14.5" x14ac:dyDescent="0.35"/>
  <cols>
    <col min="1" max="1" width="52.54296875" bestFit="1" customWidth="1"/>
    <col min="2" max="2" width="9.26953125" bestFit="1" customWidth="1"/>
    <col min="3" max="3" width="8.81640625" bestFit="1" customWidth="1"/>
    <col min="4" max="4" width="7.54296875" bestFit="1" customWidth="1"/>
    <col min="5" max="5" width="7.1796875" bestFit="1" customWidth="1"/>
    <col min="6" max="6" width="7.7265625" bestFit="1" customWidth="1"/>
    <col min="7" max="7" width="6.81640625" bestFit="1" customWidth="1"/>
    <col min="8" max="8" width="6.26953125" bestFit="1" customWidth="1"/>
    <col min="9" max="9" width="7.26953125" bestFit="1" customWidth="1"/>
    <col min="10" max="10" width="7.1796875" bestFit="1" customWidth="1"/>
    <col min="11" max="11" width="9.26953125" bestFit="1" customWidth="1"/>
    <col min="12" max="12" width="7.453125" bestFit="1" customWidth="1"/>
    <col min="13" max="13" width="15.453125" bestFit="1" customWidth="1"/>
  </cols>
  <sheetData>
    <row r="1" spans="1:13" x14ac:dyDescent="0.35">
      <c r="A1" s="7" t="s">
        <v>19</v>
      </c>
      <c r="B1" s="1" t="s">
        <v>0</v>
      </c>
      <c r="C1" t="s">
        <v>21</v>
      </c>
      <c r="D1" t="s">
        <v>22</v>
      </c>
      <c r="M1" t="s">
        <v>33</v>
      </c>
    </row>
    <row r="2" spans="1:13" x14ac:dyDescent="0.35">
      <c r="A2" s="6" t="s">
        <v>12</v>
      </c>
      <c r="B2" t="s">
        <v>23</v>
      </c>
      <c r="C2" t="s">
        <v>24</v>
      </c>
      <c r="D2" t="s">
        <v>25</v>
      </c>
      <c r="E2" t="s">
        <v>26</v>
      </c>
      <c r="F2" t="s">
        <v>27</v>
      </c>
      <c r="G2" t="s">
        <v>28</v>
      </c>
      <c r="H2" t="s">
        <v>1</v>
      </c>
      <c r="I2" t="s">
        <v>29</v>
      </c>
      <c r="J2" t="s">
        <v>30</v>
      </c>
      <c r="K2" t="s">
        <v>31</v>
      </c>
      <c r="L2" t="s">
        <v>32</v>
      </c>
    </row>
    <row r="3" spans="1:13" x14ac:dyDescent="0.35">
      <c r="A3" t="s">
        <v>8</v>
      </c>
      <c r="B3" s="1">
        <v>69</v>
      </c>
      <c r="C3">
        <v>0</v>
      </c>
      <c r="D3">
        <v>60</v>
      </c>
      <c r="E3">
        <v>67</v>
      </c>
      <c r="F3">
        <v>62</v>
      </c>
      <c r="G3">
        <v>46</v>
      </c>
      <c r="H3">
        <v>46</v>
      </c>
      <c r="I3">
        <v>54</v>
      </c>
      <c r="J3">
        <v>51</v>
      </c>
      <c r="K3">
        <v>42</v>
      </c>
      <c r="L3">
        <v>26</v>
      </c>
      <c r="M3" s="10">
        <f>AVERAGE(B3:L3)</f>
        <v>47.545454545454547</v>
      </c>
    </row>
    <row r="4" spans="1:13" x14ac:dyDescent="0.35">
      <c r="A4" t="s">
        <v>10</v>
      </c>
      <c r="B4" s="1">
        <v>63</v>
      </c>
      <c r="C4">
        <v>0</v>
      </c>
      <c r="D4">
        <v>27</v>
      </c>
      <c r="E4">
        <v>40</v>
      </c>
      <c r="F4">
        <v>45</v>
      </c>
      <c r="G4">
        <v>30</v>
      </c>
      <c r="H4">
        <v>30</v>
      </c>
      <c r="I4">
        <v>34</v>
      </c>
      <c r="J4">
        <v>31</v>
      </c>
      <c r="K4">
        <v>24</v>
      </c>
      <c r="L4">
        <v>21</v>
      </c>
      <c r="M4" s="10">
        <f>AVERAGE(B4:L4)</f>
        <v>31.363636363636363</v>
      </c>
    </row>
    <row r="5" spans="1:13" x14ac:dyDescent="0.35">
      <c r="A5" t="s">
        <v>9</v>
      </c>
      <c r="B5" s="1">
        <f t="shared" ref="B5:L5" si="0">SUM(B3-B4)</f>
        <v>6</v>
      </c>
      <c r="C5">
        <f t="shared" si="0"/>
        <v>0</v>
      </c>
      <c r="D5">
        <f t="shared" si="0"/>
        <v>33</v>
      </c>
      <c r="E5">
        <f t="shared" si="0"/>
        <v>27</v>
      </c>
      <c r="F5">
        <f t="shared" si="0"/>
        <v>17</v>
      </c>
      <c r="G5">
        <f t="shared" si="0"/>
        <v>16</v>
      </c>
      <c r="H5">
        <f t="shared" si="0"/>
        <v>16</v>
      </c>
      <c r="I5">
        <f t="shared" si="0"/>
        <v>20</v>
      </c>
      <c r="J5">
        <f t="shared" si="0"/>
        <v>20</v>
      </c>
      <c r="K5">
        <f t="shared" si="0"/>
        <v>18</v>
      </c>
      <c r="L5">
        <f t="shared" si="0"/>
        <v>5</v>
      </c>
      <c r="M5" s="10">
        <f>AVERAGE(B5:L5)</f>
        <v>16.181818181818183</v>
      </c>
    </row>
    <row r="6" spans="1:13" x14ac:dyDescent="0.35">
      <c r="A6" t="s">
        <v>13</v>
      </c>
      <c r="B6" s="3">
        <v>15</v>
      </c>
      <c r="C6" s="2">
        <v>0</v>
      </c>
      <c r="D6" s="2">
        <v>0</v>
      </c>
      <c r="E6" s="2">
        <v>0</v>
      </c>
      <c r="F6" s="2">
        <v>0</v>
      </c>
      <c r="G6" s="2">
        <v>0</v>
      </c>
      <c r="H6" s="2">
        <v>0</v>
      </c>
      <c r="I6" s="2">
        <v>0</v>
      </c>
      <c r="J6" s="2">
        <v>0</v>
      </c>
      <c r="K6" s="2">
        <v>0</v>
      </c>
      <c r="L6" s="2">
        <v>0</v>
      </c>
      <c r="M6" t="s">
        <v>16</v>
      </c>
    </row>
    <row r="7" spans="1:13" x14ac:dyDescent="0.35">
      <c r="A7" s="4" t="s">
        <v>14</v>
      </c>
      <c r="B7" s="3">
        <f t="shared" ref="B7:L7" si="1">B5*B6</f>
        <v>90</v>
      </c>
      <c r="C7" s="5">
        <f t="shared" si="1"/>
        <v>0</v>
      </c>
      <c r="D7" s="5">
        <f t="shared" si="1"/>
        <v>0</v>
      </c>
      <c r="E7" s="5">
        <f t="shared" si="1"/>
        <v>0</v>
      </c>
      <c r="F7" s="5">
        <f t="shared" si="1"/>
        <v>0</v>
      </c>
      <c r="G7" s="5">
        <f t="shared" si="1"/>
        <v>0</v>
      </c>
      <c r="H7" s="5">
        <f t="shared" si="1"/>
        <v>0</v>
      </c>
      <c r="I7" s="5">
        <f t="shared" si="1"/>
        <v>0</v>
      </c>
      <c r="J7" s="5">
        <f t="shared" si="1"/>
        <v>0</v>
      </c>
      <c r="K7" s="5">
        <f t="shared" si="1"/>
        <v>0</v>
      </c>
      <c r="L7" s="5">
        <f t="shared" si="1"/>
        <v>0</v>
      </c>
      <c r="M7" s="11">
        <f>AVERAGE(B7)</f>
        <v>90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
  <sheetViews>
    <sheetView workbookViewId="0">
      <selection activeCell="A18" sqref="A18"/>
    </sheetView>
  </sheetViews>
  <sheetFormatPr defaultRowHeight="14.5" x14ac:dyDescent="0.35"/>
  <cols>
    <col min="1" max="1" width="17.26953125" bestFit="1" customWidth="1"/>
    <col min="2" max="2" width="9.26953125" bestFit="1" customWidth="1"/>
    <col min="3" max="3" width="8.81640625" bestFit="1" customWidth="1"/>
    <col min="4" max="4" width="7.54296875" bestFit="1" customWidth="1"/>
    <col min="5" max="5" width="7.1796875" bestFit="1" customWidth="1"/>
    <col min="6" max="6" width="7.7265625" bestFit="1" customWidth="1"/>
    <col min="7" max="7" width="6.81640625" bestFit="1" customWidth="1"/>
    <col min="8" max="8" width="6.26953125" bestFit="1" customWidth="1"/>
    <col min="9" max="9" width="7.26953125" bestFit="1" customWidth="1"/>
    <col min="10" max="10" width="7.1796875" bestFit="1" customWidth="1"/>
    <col min="11" max="11" width="9.26953125" bestFit="1" customWidth="1"/>
    <col min="12" max="12" width="7.453125" bestFit="1" customWidth="1"/>
    <col min="13" max="13" width="15.453125" bestFit="1" customWidth="1"/>
  </cols>
  <sheetData>
    <row r="1" spans="1:13" x14ac:dyDescent="0.35">
      <c r="A1" s="7" t="s">
        <v>20</v>
      </c>
      <c r="K1" t="s">
        <v>0</v>
      </c>
    </row>
    <row r="2" spans="1:13" x14ac:dyDescent="0.35">
      <c r="A2" s="6" t="s">
        <v>12</v>
      </c>
      <c r="B2" t="s">
        <v>23</v>
      </c>
      <c r="C2" t="s">
        <v>24</v>
      </c>
      <c r="D2" t="s">
        <v>25</v>
      </c>
      <c r="E2" t="s">
        <v>26</v>
      </c>
      <c r="F2" t="s">
        <v>27</v>
      </c>
      <c r="G2" t="s">
        <v>28</v>
      </c>
      <c r="H2" t="s">
        <v>1</v>
      </c>
      <c r="I2" t="s">
        <v>29</v>
      </c>
      <c r="J2" t="s">
        <v>30</v>
      </c>
      <c r="K2" t="s">
        <v>31</v>
      </c>
      <c r="L2" t="s">
        <v>32</v>
      </c>
    </row>
    <row r="3" spans="1:13" x14ac:dyDescent="0.35">
      <c r="A3" t="s">
        <v>8</v>
      </c>
      <c r="B3">
        <v>64</v>
      </c>
      <c r="C3">
        <v>23</v>
      </c>
      <c r="D3">
        <v>45</v>
      </c>
      <c r="E3">
        <v>37</v>
      </c>
      <c r="F3">
        <v>36</v>
      </c>
      <c r="G3">
        <v>35</v>
      </c>
      <c r="H3">
        <v>36</v>
      </c>
      <c r="I3">
        <v>36</v>
      </c>
      <c r="J3">
        <v>31</v>
      </c>
      <c r="K3">
        <v>35</v>
      </c>
      <c r="L3">
        <v>40</v>
      </c>
      <c r="M3" s="10">
        <f>AVERAGE(B3:L3)</f>
        <v>38</v>
      </c>
    </row>
    <row r="4" spans="1:13" x14ac:dyDescent="0.35">
      <c r="A4" t="s">
        <v>10</v>
      </c>
      <c r="B4">
        <v>36</v>
      </c>
      <c r="C4">
        <v>19</v>
      </c>
      <c r="D4">
        <v>28</v>
      </c>
      <c r="E4">
        <v>28</v>
      </c>
      <c r="F4">
        <v>24</v>
      </c>
      <c r="G4">
        <v>24</v>
      </c>
      <c r="H4">
        <v>24</v>
      </c>
      <c r="I4">
        <v>28</v>
      </c>
      <c r="J4">
        <v>21</v>
      </c>
      <c r="K4">
        <v>20</v>
      </c>
      <c r="L4">
        <v>34</v>
      </c>
      <c r="M4" s="10">
        <f>AVERAGE(B4:L4)</f>
        <v>26</v>
      </c>
    </row>
    <row r="5" spans="1:13" x14ac:dyDescent="0.35">
      <c r="A5" t="s">
        <v>9</v>
      </c>
      <c r="B5">
        <f t="shared" ref="B5:L5" si="0">SUM(B3-B4)</f>
        <v>28</v>
      </c>
      <c r="C5">
        <f t="shared" si="0"/>
        <v>4</v>
      </c>
      <c r="D5">
        <f t="shared" si="0"/>
        <v>17</v>
      </c>
      <c r="E5">
        <f t="shared" si="0"/>
        <v>9</v>
      </c>
      <c r="F5">
        <f t="shared" si="0"/>
        <v>12</v>
      </c>
      <c r="G5">
        <f t="shared" si="0"/>
        <v>11</v>
      </c>
      <c r="H5">
        <f t="shared" si="0"/>
        <v>12</v>
      </c>
      <c r="I5">
        <f t="shared" si="0"/>
        <v>8</v>
      </c>
      <c r="J5">
        <f t="shared" si="0"/>
        <v>10</v>
      </c>
      <c r="K5">
        <f t="shared" si="0"/>
        <v>15</v>
      </c>
      <c r="L5">
        <f t="shared" si="0"/>
        <v>6</v>
      </c>
      <c r="M5" s="10">
        <f>AVERAGE(B5:L5)</f>
        <v>12</v>
      </c>
    </row>
    <row r="6" spans="1:13" x14ac:dyDescent="0.35">
      <c r="A6" t="s">
        <v>13</v>
      </c>
      <c r="B6" s="2">
        <v>0</v>
      </c>
      <c r="C6" s="2">
        <v>0</v>
      </c>
      <c r="D6" s="2">
        <v>0</v>
      </c>
      <c r="E6" s="2">
        <v>0</v>
      </c>
      <c r="F6" s="2">
        <v>0</v>
      </c>
      <c r="G6" s="2">
        <v>0</v>
      </c>
      <c r="H6" s="2">
        <v>0</v>
      </c>
      <c r="I6" s="2">
        <v>0</v>
      </c>
      <c r="J6" s="2">
        <v>0</v>
      </c>
      <c r="K6" s="2">
        <v>0</v>
      </c>
      <c r="L6" s="2">
        <v>0</v>
      </c>
      <c r="M6" t="s">
        <v>16</v>
      </c>
    </row>
    <row r="7" spans="1:13" x14ac:dyDescent="0.35">
      <c r="A7" s="4" t="s">
        <v>14</v>
      </c>
      <c r="B7" s="5">
        <f t="shared" ref="B7:L7" si="1">B5*B6</f>
        <v>0</v>
      </c>
      <c r="C7" s="5">
        <f t="shared" si="1"/>
        <v>0</v>
      </c>
      <c r="D7" s="5">
        <f t="shared" si="1"/>
        <v>0</v>
      </c>
      <c r="E7" s="5">
        <f t="shared" si="1"/>
        <v>0</v>
      </c>
      <c r="F7" s="5">
        <f t="shared" si="1"/>
        <v>0</v>
      </c>
      <c r="G7" s="5">
        <f t="shared" si="1"/>
        <v>0</v>
      </c>
      <c r="H7" s="5">
        <f t="shared" si="1"/>
        <v>0</v>
      </c>
      <c r="I7" s="5">
        <f t="shared" si="1"/>
        <v>0</v>
      </c>
      <c r="J7" s="5">
        <f t="shared" si="1"/>
        <v>0</v>
      </c>
      <c r="K7" s="5">
        <f t="shared" si="1"/>
        <v>0</v>
      </c>
      <c r="L7" s="5">
        <f t="shared" si="1"/>
        <v>0</v>
      </c>
      <c r="M7" s="2">
        <f>AVERAGE(B7:L7)</f>
        <v>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7"/>
  <sheetViews>
    <sheetView workbookViewId="0">
      <selection activeCell="M1" sqref="M1:M1048576"/>
    </sheetView>
  </sheetViews>
  <sheetFormatPr defaultRowHeight="14.5" x14ac:dyDescent="0.35"/>
  <cols>
    <col min="1" max="1" width="30.7265625" bestFit="1" customWidth="1"/>
    <col min="2" max="2" width="6.81640625" bestFit="1" customWidth="1"/>
    <col min="3" max="3" width="7.1796875" bestFit="1" customWidth="1"/>
    <col min="4" max="4" width="7.54296875" bestFit="1" customWidth="1"/>
    <col min="5" max="5" width="7.1796875" bestFit="1" customWidth="1"/>
    <col min="6" max="6" width="7.7265625" bestFit="1" customWidth="1"/>
    <col min="7" max="7" width="6.81640625" bestFit="1" customWidth="1"/>
    <col min="8" max="8" width="6.26953125" bestFit="1" customWidth="1"/>
    <col min="9" max="9" width="7.26953125" bestFit="1" customWidth="1"/>
    <col min="10" max="10" width="7.1796875" bestFit="1" customWidth="1"/>
    <col min="11" max="11" width="9.26953125" bestFit="1" customWidth="1"/>
    <col min="12" max="12" width="7.453125" bestFit="1" customWidth="1"/>
    <col min="13" max="13" width="15.453125" bestFit="1" customWidth="1"/>
  </cols>
  <sheetData>
    <row r="1" spans="1:13" x14ac:dyDescent="0.35">
      <c r="A1" s="7" t="s">
        <v>17</v>
      </c>
      <c r="K1" s="1" t="s">
        <v>0</v>
      </c>
      <c r="M1" t="s">
        <v>33</v>
      </c>
    </row>
    <row r="2" spans="1:13" x14ac:dyDescent="0.35">
      <c r="A2" s="6" t="s">
        <v>12</v>
      </c>
      <c r="B2" t="s">
        <v>23</v>
      </c>
      <c r="C2" t="s">
        <v>24</v>
      </c>
      <c r="D2" t="s">
        <v>25</v>
      </c>
      <c r="E2" t="s">
        <v>26</v>
      </c>
      <c r="F2" t="s">
        <v>27</v>
      </c>
      <c r="G2" t="s">
        <v>28</v>
      </c>
      <c r="H2" t="s">
        <v>1</v>
      </c>
      <c r="I2" t="s">
        <v>29</v>
      </c>
      <c r="J2" t="s">
        <v>30</v>
      </c>
      <c r="K2" t="s">
        <v>31</v>
      </c>
      <c r="L2" t="s">
        <v>32</v>
      </c>
    </row>
    <row r="3" spans="1:13" x14ac:dyDescent="0.35">
      <c r="A3" t="s">
        <v>8</v>
      </c>
      <c r="B3">
        <v>54</v>
      </c>
      <c r="C3">
        <v>54</v>
      </c>
      <c r="D3">
        <v>42</v>
      </c>
      <c r="E3">
        <v>30</v>
      </c>
      <c r="F3">
        <v>33</v>
      </c>
      <c r="G3">
        <v>27</v>
      </c>
      <c r="H3">
        <v>24</v>
      </c>
      <c r="I3">
        <v>29</v>
      </c>
      <c r="J3">
        <v>24</v>
      </c>
      <c r="K3" s="1">
        <v>40</v>
      </c>
      <c r="L3">
        <v>27</v>
      </c>
      <c r="M3" s="10">
        <f>AVERAGE(B3:L3)</f>
        <v>34.909090909090907</v>
      </c>
    </row>
    <row r="4" spans="1:13" x14ac:dyDescent="0.35">
      <c r="A4" t="s">
        <v>10</v>
      </c>
      <c r="B4">
        <v>45</v>
      </c>
      <c r="C4">
        <v>42</v>
      </c>
      <c r="D4">
        <v>28</v>
      </c>
      <c r="E4">
        <v>22</v>
      </c>
      <c r="F4">
        <v>22</v>
      </c>
      <c r="G4">
        <v>21</v>
      </c>
      <c r="H4">
        <v>19</v>
      </c>
      <c r="I4">
        <v>25</v>
      </c>
      <c r="J4">
        <v>15</v>
      </c>
      <c r="K4" s="1">
        <v>32</v>
      </c>
      <c r="L4">
        <v>21</v>
      </c>
      <c r="M4" s="10">
        <f>AVERAGE(B4:L4)</f>
        <v>26.545454545454547</v>
      </c>
    </row>
    <row r="5" spans="1:13" x14ac:dyDescent="0.35">
      <c r="A5" t="s">
        <v>9</v>
      </c>
      <c r="B5">
        <f t="shared" ref="B5:L5" si="0">SUM(B3-B4)</f>
        <v>9</v>
      </c>
      <c r="C5">
        <f t="shared" si="0"/>
        <v>12</v>
      </c>
      <c r="D5">
        <f t="shared" si="0"/>
        <v>14</v>
      </c>
      <c r="E5">
        <f t="shared" si="0"/>
        <v>8</v>
      </c>
      <c r="F5">
        <f t="shared" si="0"/>
        <v>11</v>
      </c>
      <c r="G5">
        <f t="shared" si="0"/>
        <v>6</v>
      </c>
      <c r="H5">
        <f t="shared" si="0"/>
        <v>5</v>
      </c>
      <c r="I5">
        <f t="shared" si="0"/>
        <v>4</v>
      </c>
      <c r="J5">
        <f t="shared" si="0"/>
        <v>9</v>
      </c>
      <c r="K5" s="1">
        <f t="shared" si="0"/>
        <v>8</v>
      </c>
      <c r="L5">
        <f t="shared" si="0"/>
        <v>6</v>
      </c>
      <c r="M5" s="10">
        <f>AVERAGE(B5:L5)</f>
        <v>8.3636363636363633</v>
      </c>
    </row>
    <row r="6" spans="1:13" x14ac:dyDescent="0.35">
      <c r="A6" t="s">
        <v>13</v>
      </c>
      <c r="B6" s="2"/>
      <c r="C6" s="2"/>
      <c r="D6" s="2"/>
      <c r="E6" s="2"/>
      <c r="F6" s="2"/>
      <c r="G6" s="2"/>
      <c r="K6" s="3">
        <v>15</v>
      </c>
      <c r="M6" t="s">
        <v>16</v>
      </c>
    </row>
    <row r="7" spans="1:13" x14ac:dyDescent="0.35">
      <c r="A7" s="4" t="s">
        <v>14</v>
      </c>
      <c r="B7" s="5">
        <f t="shared" ref="B7:L7" si="1">B5*B6</f>
        <v>0</v>
      </c>
      <c r="C7" s="5">
        <f t="shared" si="1"/>
        <v>0</v>
      </c>
      <c r="D7" s="5">
        <f t="shared" si="1"/>
        <v>0</v>
      </c>
      <c r="E7" s="5">
        <f t="shared" si="1"/>
        <v>0</v>
      </c>
      <c r="F7" s="5">
        <f t="shared" si="1"/>
        <v>0</v>
      </c>
      <c r="G7" s="5">
        <f t="shared" si="1"/>
        <v>0</v>
      </c>
      <c r="H7" s="5">
        <f t="shared" si="1"/>
        <v>0</v>
      </c>
      <c r="I7" s="5">
        <f t="shared" si="1"/>
        <v>0</v>
      </c>
      <c r="J7" s="5">
        <f t="shared" si="1"/>
        <v>0</v>
      </c>
      <c r="K7" s="3">
        <f t="shared" si="1"/>
        <v>120</v>
      </c>
      <c r="L7" s="5">
        <f t="shared" si="1"/>
        <v>0</v>
      </c>
      <c r="M7" s="5">
        <f>AVERAGE(K7)</f>
        <v>120</v>
      </c>
    </row>
    <row r="17" customFormat="1" x14ac:dyDescent="0.3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6"/>
  <sheetViews>
    <sheetView workbookViewId="0">
      <selection activeCell="H14" sqref="H14"/>
    </sheetView>
  </sheetViews>
  <sheetFormatPr defaultRowHeight="14.5" x14ac:dyDescent="0.35"/>
  <cols>
    <col min="1" max="1" width="30.81640625" customWidth="1"/>
    <col min="2" max="2" width="6.81640625" bestFit="1" customWidth="1"/>
    <col min="3" max="6" width="8.453125" bestFit="1" customWidth="1"/>
    <col min="7" max="7" width="6.81640625" bestFit="1" customWidth="1"/>
    <col min="8" max="8" width="15.453125" bestFit="1" customWidth="1"/>
    <col min="9" max="9" width="14.81640625" bestFit="1" customWidth="1"/>
  </cols>
  <sheetData>
    <row r="1" spans="1:8" x14ac:dyDescent="0.35">
      <c r="A1" s="7" t="s">
        <v>62</v>
      </c>
      <c r="C1" s="1" t="s">
        <v>18</v>
      </c>
      <c r="D1" s="1" t="s">
        <v>18</v>
      </c>
      <c r="E1" s="1" t="s">
        <v>18</v>
      </c>
      <c r="H1" t="s">
        <v>33</v>
      </c>
    </row>
    <row r="2" spans="1:8" x14ac:dyDescent="0.35">
      <c r="A2" s="6" t="s">
        <v>12</v>
      </c>
      <c r="B2" t="s">
        <v>23</v>
      </c>
      <c r="C2" s="1" t="s">
        <v>24</v>
      </c>
      <c r="D2" s="1" t="s">
        <v>25</v>
      </c>
      <c r="E2" s="1" t="s">
        <v>26</v>
      </c>
      <c r="F2" t="s">
        <v>27</v>
      </c>
      <c r="G2" t="s">
        <v>28</v>
      </c>
    </row>
    <row r="3" spans="1:8" x14ac:dyDescent="0.35">
      <c r="A3" t="s">
        <v>8</v>
      </c>
      <c r="B3">
        <v>33</v>
      </c>
      <c r="C3" s="1">
        <v>27</v>
      </c>
      <c r="D3" s="1">
        <v>36</v>
      </c>
      <c r="E3" s="1">
        <v>49</v>
      </c>
      <c r="F3">
        <v>32</v>
      </c>
      <c r="G3">
        <v>31</v>
      </c>
      <c r="H3" s="10">
        <f>AVERAGE(B3:G3)</f>
        <v>34.666666666666664</v>
      </c>
    </row>
    <row r="4" spans="1:8" x14ac:dyDescent="0.35">
      <c r="A4" t="s">
        <v>10</v>
      </c>
      <c r="B4">
        <v>28</v>
      </c>
      <c r="C4" s="1">
        <v>24</v>
      </c>
      <c r="D4" s="1">
        <v>24</v>
      </c>
      <c r="E4" s="1">
        <v>34</v>
      </c>
      <c r="F4">
        <v>24</v>
      </c>
      <c r="G4">
        <v>26</v>
      </c>
      <c r="H4" s="10">
        <f>AVERAGE(B4:G4)</f>
        <v>26.666666666666668</v>
      </c>
    </row>
    <row r="5" spans="1:8" x14ac:dyDescent="0.35">
      <c r="A5" s="8" t="s">
        <v>9</v>
      </c>
      <c r="B5" s="8">
        <f>SUM(B3-B4)</f>
        <v>5</v>
      </c>
      <c r="C5" s="8">
        <f t="shared" ref="C5:G5" si="0">SUM(C3-C4)</f>
        <v>3</v>
      </c>
      <c r="D5" s="8">
        <f t="shared" si="0"/>
        <v>12</v>
      </c>
      <c r="E5" s="8">
        <f t="shared" si="0"/>
        <v>15</v>
      </c>
      <c r="F5" s="8">
        <f t="shared" si="0"/>
        <v>8</v>
      </c>
      <c r="G5" s="8">
        <f t="shared" si="0"/>
        <v>5</v>
      </c>
      <c r="H5" s="10">
        <f>AVERAGE(B5:G5)</f>
        <v>8</v>
      </c>
    </row>
    <row r="6" spans="1:8" x14ac:dyDescent="0.35">
      <c r="A6" t="s">
        <v>13</v>
      </c>
      <c r="B6" s="2">
        <v>15</v>
      </c>
      <c r="C6" s="3">
        <v>0</v>
      </c>
      <c r="D6" s="3">
        <v>0</v>
      </c>
      <c r="E6" s="3">
        <v>0</v>
      </c>
      <c r="F6" s="2">
        <v>15</v>
      </c>
      <c r="G6" s="2">
        <v>15</v>
      </c>
      <c r="H6" t="s">
        <v>16</v>
      </c>
    </row>
    <row r="7" spans="1:8" x14ac:dyDescent="0.35">
      <c r="A7" s="4" t="s">
        <v>14</v>
      </c>
      <c r="B7" s="5">
        <f t="shared" ref="B7:G7" si="1">B5*B6</f>
        <v>75</v>
      </c>
      <c r="C7" s="3">
        <f t="shared" si="1"/>
        <v>0</v>
      </c>
      <c r="D7" s="3">
        <f t="shared" si="1"/>
        <v>0</v>
      </c>
      <c r="E7" s="3">
        <f t="shared" si="1"/>
        <v>0</v>
      </c>
      <c r="F7" s="5">
        <f t="shared" si="1"/>
        <v>120</v>
      </c>
      <c r="G7" s="5">
        <f t="shared" si="1"/>
        <v>75</v>
      </c>
      <c r="H7" s="5">
        <f>AVERAGE(B7,F7,G7)</f>
        <v>90</v>
      </c>
    </row>
    <row r="9" spans="1:8" x14ac:dyDescent="0.35">
      <c r="A9" s="6" t="s">
        <v>11</v>
      </c>
      <c r="B9" t="s">
        <v>1</v>
      </c>
      <c r="C9" t="s">
        <v>29</v>
      </c>
      <c r="D9" t="s">
        <v>30</v>
      </c>
      <c r="E9" t="s">
        <v>31</v>
      </c>
      <c r="F9" s="1" t="s">
        <v>52</v>
      </c>
      <c r="H9" t="s">
        <v>33</v>
      </c>
    </row>
    <row r="10" spans="1:8" x14ac:dyDescent="0.35">
      <c r="A10" t="s">
        <v>8</v>
      </c>
      <c r="B10">
        <v>31</v>
      </c>
      <c r="C10">
        <v>35</v>
      </c>
      <c r="D10">
        <v>41</v>
      </c>
      <c r="E10">
        <v>38</v>
      </c>
      <c r="F10" s="1">
        <v>45</v>
      </c>
      <c r="H10" s="10">
        <f>AVERAGE(B10:F10)</f>
        <v>38</v>
      </c>
    </row>
    <row r="11" spans="1:8" x14ac:dyDescent="0.35">
      <c r="A11" t="s">
        <v>10</v>
      </c>
      <c r="B11">
        <v>26</v>
      </c>
      <c r="C11">
        <v>29</v>
      </c>
      <c r="D11">
        <v>26</v>
      </c>
      <c r="E11">
        <v>31</v>
      </c>
      <c r="F11" s="1">
        <v>29</v>
      </c>
      <c r="H11" s="10">
        <f>AVERAGE(B11:F11)</f>
        <v>28.2</v>
      </c>
    </row>
    <row r="12" spans="1:8" x14ac:dyDescent="0.35">
      <c r="A12" s="12" t="s">
        <v>50</v>
      </c>
      <c r="B12" s="12">
        <v>21</v>
      </c>
      <c r="C12" s="12">
        <v>32</v>
      </c>
      <c r="D12" s="12">
        <v>38</v>
      </c>
      <c r="E12" s="12">
        <v>35</v>
      </c>
      <c r="F12" s="12" t="s">
        <v>49</v>
      </c>
      <c r="H12" s="10">
        <f>AVERAGE(B12:E12)</f>
        <v>31.5</v>
      </c>
    </row>
    <row r="13" spans="1:8" x14ac:dyDescent="0.35">
      <c r="A13" s="12" t="s">
        <v>51</v>
      </c>
      <c r="B13" s="13">
        <f>B12/B10</f>
        <v>0.67741935483870963</v>
      </c>
      <c r="C13" s="13">
        <f>C12/C10</f>
        <v>0.91428571428571426</v>
      </c>
      <c r="D13" s="13">
        <f>D12/D10</f>
        <v>0.92682926829268297</v>
      </c>
      <c r="E13" s="13">
        <f>E12/E10</f>
        <v>0.92105263157894735</v>
      </c>
      <c r="F13" s="12" t="s">
        <v>49</v>
      </c>
      <c r="H13" s="14">
        <f>AVERAGE(B13:E13)</f>
        <v>0.85989674224901358</v>
      </c>
    </row>
    <row r="14" spans="1:8" x14ac:dyDescent="0.35">
      <c r="A14" s="8" t="s">
        <v>9</v>
      </c>
      <c r="B14" s="8">
        <f>SUM(B10-B11)</f>
        <v>5</v>
      </c>
      <c r="C14" s="8">
        <v>2</v>
      </c>
      <c r="D14" s="8">
        <v>2</v>
      </c>
      <c r="E14" s="8">
        <v>2</v>
      </c>
      <c r="F14" s="9">
        <f>SUM(F10-F11)</f>
        <v>16</v>
      </c>
      <c r="G14" s="9"/>
      <c r="H14" s="10">
        <f>AVERAGE(B14:F14)</f>
        <v>5.4</v>
      </c>
    </row>
    <row r="15" spans="1:8" x14ac:dyDescent="0.35">
      <c r="A15" t="s">
        <v>13</v>
      </c>
      <c r="B15" s="2">
        <v>15</v>
      </c>
      <c r="C15" s="2">
        <v>15</v>
      </c>
      <c r="D15" s="2">
        <v>15</v>
      </c>
      <c r="E15" s="2">
        <v>15</v>
      </c>
      <c r="F15" s="3">
        <v>15</v>
      </c>
      <c r="H15" t="s">
        <v>16</v>
      </c>
    </row>
    <row r="16" spans="1:8" x14ac:dyDescent="0.35">
      <c r="A16" s="4" t="s">
        <v>14</v>
      </c>
      <c r="B16" s="5">
        <f>B14*B15</f>
        <v>75</v>
      </c>
      <c r="C16" s="5">
        <f>C14*C15</f>
        <v>30</v>
      </c>
      <c r="D16" s="5">
        <f>D14*D15</f>
        <v>30</v>
      </c>
      <c r="E16" s="5">
        <f>E14*E15</f>
        <v>30</v>
      </c>
      <c r="F16" s="3">
        <f>F14*F15</f>
        <v>240</v>
      </c>
      <c r="G16" s="5"/>
      <c r="H16" s="5">
        <f>AVERAGE(B16:E16)</f>
        <v>41.25</v>
      </c>
    </row>
  </sheetData>
  <phoneticPr fontId="2"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8"/>
  <sheetViews>
    <sheetView tabSelected="1" workbookViewId="0">
      <selection activeCell="H7" sqref="H7"/>
    </sheetView>
  </sheetViews>
  <sheetFormatPr defaultRowHeight="14.5" x14ac:dyDescent="0.35"/>
  <cols>
    <col min="1" max="1" width="25.54296875" bestFit="1" customWidth="1"/>
    <col min="2" max="2" width="6.7265625" bestFit="1" customWidth="1"/>
    <col min="3" max="3" width="7.1796875" bestFit="1" customWidth="1"/>
    <col min="4" max="4" width="6.54296875" bestFit="1" customWidth="1"/>
    <col min="5" max="5" width="7.26953125" bestFit="1" customWidth="1"/>
    <col min="6" max="7" width="6.453125" bestFit="1" customWidth="1"/>
    <col min="8" max="8" width="15.453125" bestFit="1" customWidth="1"/>
  </cols>
  <sheetData>
    <row r="1" spans="1:8" x14ac:dyDescent="0.35">
      <c r="A1" t="s">
        <v>15</v>
      </c>
      <c r="B1" t="s">
        <v>2</v>
      </c>
      <c r="C1" t="s">
        <v>3</v>
      </c>
      <c r="D1" t="s">
        <v>4</v>
      </c>
      <c r="E1" t="s">
        <v>5</v>
      </c>
      <c r="F1" t="s">
        <v>6</v>
      </c>
      <c r="G1" t="s">
        <v>7</v>
      </c>
      <c r="H1" t="s">
        <v>33</v>
      </c>
    </row>
    <row r="2" spans="1:8" x14ac:dyDescent="0.35">
      <c r="A2" t="s">
        <v>8</v>
      </c>
      <c r="B2">
        <v>43</v>
      </c>
      <c r="C2">
        <v>34</v>
      </c>
      <c r="D2">
        <v>43</v>
      </c>
      <c r="E2">
        <v>43</v>
      </c>
      <c r="F2">
        <v>45</v>
      </c>
      <c r="G2">
        <v>51</v>
      </c>
      <c r="H2" s="10">
        <f>AVERAGE(B2:G2)</f>
        <v>43.166666666666664</v>
      </c>
    </row>
    <row r="3" spans="1:8" x14ac:dyDescent="0.35">
      <c r="A3" t="s">
        <v>10</v>
      </c>
      <c r="B3">
        <v>40</v>
      </c>
      <c r="C3">
        <v>30</v>
      </c>
      <c r="D3">
        <v>38</v>
      </c>
      <c r="E3">
        <v>38</v>
      </c>
      <c r="F3">
        <v>43</v>
      </c>
      <c r="G3">
        <v>47</v>
      </c>
      <c r="H3" s="10">
        <f>AVERAGE(B3:G3)</f>
        <v>39.333333333333336</v>
      </c>
    </row>
    <row r="4" spans="1:8" x14ac:dyDescent="0.35">
      <c r="A4" s="12" t="s">
        <v>50</v>
      </c>
      <c r="B4" s="12">
        <v>40</v>
      </c>
      <c r="C4" s="12">
        <v>33</v>
      </c>
      <c r="D4" s="12">
        <v>41</v>
      </c>
      <c r="E4" s="12">
        <v>38</v>
      </c>
      <c r="F4" s="12">
        <v>42</v>
      </c>
      <c r="G4" s="12">
        <v>50</v>
      </c>
      <c r="H4" s="10">
        <f>AVERAGE(B4:G4)</f>
        <v>40.666666666666664</v>
      </c>
    </row>
    <row r="5" spans="1:8" x14ac:dyDescent="0.35">
      <c r="A5" s="12" t="s">
        <v>51</v>
      </c>
      <c r="B5" s="13">
        <f t="shared" ref="B5:G5" si="0">B4/B2</f>
        <v>0.93023255813953487</v>
      </c>
      <c r="C5" s="13">
        <f t="shared" si="0"/>
        <v>0.97058823529411764</v>
      </c>
      <c r="D5" s="13">
        <f t="shared" si="0"/>
        <v>0.95348837209302328</v>
      </c>
      <c r="E5" s="13">
        <f t="shared" si="0"/>
        <v>0.88372093023255816</v>
      </c>
      <c r="F5" s="13">
        <f t="shared" si="0"/>
        <v>0.93333333333333335</v>
      </c>
      <c r="G5" s="13">
        <f t="shared" si="0"/>
        <v>0.98039215686274506</v>
      </c>
      <c r="H5" s="14">
        <f>AVERAGE(B5:G5)</f>
        <v>0.94195926432588539</v>
      </c>
    </row>
    <row r="6" spans="1:8" x14ac:dyDescent="0.35">
      <c r="A6" s="8" t="s">
        <v>9</v>
      </c>
      <c r="B6" s="8">
        <f t="shared" ref="B6:G6" si="1">SUM(B2-B3)</f>
        <v>3</v>
      </c>
      <c r="C6" s="8">
        <f t="shared" si="1"/>
        <v>4</v>
      </c>
      <c r="D6" s="8">
        <f t="shared" si="1"/>
        <v>5</v>
      </c>
      <c r="E6" s="8">
        <f t="shared" si="1"/>
        <v>5</v>
      </c>
      <c r="F6" s="8">
        <f t="shared" si="1"/>
        <v>2</v>
      </c>
      <c r="G6" s="8">
        <f t="shared" si="1"/>
        <v>4</v>
      </c>
      <c r="H6" s="10">
        <f>AVERAGE(B6:G6)</f>
        <v>3.8333333333333335</v>
      </c>
    </row>
    <row r="7" spans="1:8" x14ac:dyDescent="0.35">
      <c r="A7" t="s">
        <v>13</v>
      </c>
      <c r="B7" s="2">
        <v>15</v>
      </c>
      <c r="C7" s="2">
        <v>15</v>
      </c>
      <c r="D7" s="2">
        <v>15</v>
      </c>
      <c r="E7" s="2">
        <v>15</v>
      </c>
      <c r="F7" s="2">
        <v>15</v>
      </c>
      <c r="G7" s="2">
        <v>15</v>
      </c>
      <c r="H7" t="s">
        <v>16</v>
      </c>
    </row>
    <row r="8" spans="1:8" x14ac:dyDescent="0.35">
      <c r="A8" s="4" t="s">
        <v>14</v>
      </c>
      <c r="B8" s="5">
        <f t="shared" ref="B8:G8" si="2">B6*B7</f>
        <v>45</v>
      </c>
      <c r="C8" s="5">
        <f t="shared" si="2"/>
        <v>60</v>
      </c>
      <c r="D8" s="5">
        <f t="shared" si="2"/>
        <v>75</v>
      </c>
      <c r="E8" s="5">
        <f t="shared" si="2"/>
        <v>75</v>
      </c>
      <c r="F8" s="5">
        <f t="shared" si="2"/>
        <v>30</v>
      </c>
      <c r="G8" s="5">
        <f t="shared" si="2"/>
        <v>60</v>
      </c>
      <c r="H8" s="5">
        <f>AVERAGE(B8:G8)</f>
        <v>57.5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 Comparison</vt:lpstr>
      <vt:lpstr>Graphs summary</vt:lpstr>
      <vt:lpstr>2018</vt:lpstr>
      <vt:lpstr>2019</vt:lpstr>
      <vt:lpstr>2020</vt:lpstr>
      <vt:lpstr>2021</vt:lpstr>
      <vt:lpstr>2022</vt:lpstr>
      <vt:lpstr>2023</vt:lpstr>
      <vt:lpstr>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Horne</dc:creator>
  <cp:lastModifiedBy>Hertt, Suni</cp:lastModifiedBy>
  <dcterms:created xsi:type="dcterms:W3CDTF">2024-07-19T13:21:17Z</dcterms:created>
  <dcterms:modified xsi:type="dcterms:W3CDTF">2024-11-15T14:39:13Z</dcterms:modified>
</cp:coreProperties>
</file>